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sherrick\Dropbox\AssetReturnsData\"/>
    </mc:Choice>
  </mc:AlternateContent>
  <xr:revisionPtr revIDLastSave="0" documentId="8_{ED5CEE23-9108-48CA-AB2B-5BF572EA86C0}" xr6:coauthVersionLast="47" xr6:coauthVersionMax="47" xr10:uidLastSave="{00000000-0000-0000-0000-000000000000}"/>
  <bookViews>
    <workbookView xWindow="-33017" yWindow="-103" windowWidth="33120" windowHeight="18000" firstSheet="1" activeTab="1" xr2:uid="{00000000-000D-0000-FFFF-FFFF00000000}"/>
  </bookViews>
  <sheets>
    <sheet name="Ag Balance Sheet Graphical" sheetId="2" state="hidden" r:id="rId1"/>
    <sheet name="US AG B-S Background Data" sheetId="1" r:id="rId2"/>
    <sheet name="Sample Graphs" sheetId="3" r:id="rId3"/>
    <sheet name="Balance Sheet Table " sheetId="4" r:id="rId4"/>
    <sheet name="graphhelp - BJS" sheetId="5" state="hidden"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1804</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egression_Int" localSheetId="1" hidden="1">0</definedName>
    <definedName name="_xlnm.Database">'US AG B-S Background Data'!$C$3</definedName>
    <definedName name="Database_MI">'US AG B-S Background Data'!$C$3</definedName>
    <definedName name="_xlnm.Print_Area" localSheetId="1">'US AG B-S Background Data'!$C$3</definedName>
    <definedName name="Print_Area_MI" localSheetId="1">'US AG B-S Background Data'!$C$3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4" l="1"/>
  <c r="K15" i="4" s="1"/>
  <c r="L7" i="4"/>
  <c r="L15" i="4" s="1"/>
  <c r="M7" i="4"/>
  <c r="M15" i="4" s="1"/>
  <c r="N7" i="4"/>
  <c r="N9" i="4" s="1"/>
  <c r="O7" i="4"/>
  <c r="P7" i="4"/>
  <c r="Q7" i="4"/>
  <c r="R7" i="4"/>
  <c r="K8" i="4"/>
  <c r="L8" i="4"/>
  <c r="M8" i="4"/>
  <c r="N8" i="4"/>
  <c r="O8" i="4"/>
  <c r="P8" i="4"/>
  <c r="Q8" i="4"/>
  <c r="R8" i="4"/>
  <c r="L9" i="4"/>
  <c r="M9" i="4"/>
  <c r="O9" i="4"/>
  <c r="P9" i="4"/>
  <c r="Q9" i="4"/>
  <c r="R9" i="4"/>
  <c r="K11" i="4"/>
  <c r="L11" i="4"/>
  <c r="M11" i="4"/>
  <c r="N11" i="4"/>
  <c r="O11" i="4"/>
  <c r="O13" i="4" s="1"/>
  <c r="P11" i="4"/>
  <c r="P13" i="4" s="1"/>
  <c r="Q11" i="4"/>
  <c r="Q13" i="4" s="1"/>
  <c r="R11" i="4"/>
  <c r="R13" i="4" s="1"/>
  <c r="K12" i="4"/>
  <c r="L12" i="4"/>
  <c r="M12" i="4"/>
  <c r="N12" i="4"/>
  <c r="O12" i="4"/>
  <c r="P12" i="4"/>
  <c r="Q12" i="4"/>
  <c r="R12" i="4"/>
  <c r="K13" i="4"/>
  <c r="L13" i="4"/>
  <c r="M13" i="4"/>
  <c r="N13" i="4"/>
  <c r="O15" i="4"/>
  <c r="P15" i="4"/>
  <c r="Q15" i="4"/>
  <c r="R15" i="4"/>
  <c r="K18" i="4"/>
  <c r="L18" i="4"/>
  <c r="M18" i="4"/>
  <c r="N18" i="4"/>
  <c r="O18" i="4"/>
  <c r="P18" i="4"/>
  <c r="Q18" i="4"/>
  <c r="R18" i="4"/>
  <c r="K19" i="4"/>
  <c r="L19" i="4"/>
  <c r="M19" i="4"/>
  <c r="N19" i="4"/>
  <c r="O19" i="4"/>
  <c r="P19" i="4"/>
  <c r="Q19" i="4"/>
  <c r="R19" i="4"/>
  <c r="K20" i="4"/>
  <c r="L20" i="4"/>
  <c r="M20" i="4"/>
  <c r="N20" i="4"/>
  <c r="O20" i="4"/>
  <c r="P20" i="4"/>
  <c r="Q20" i="4"/>
  <c r="R20" i="4"/>
  <c r="K21" i="4"/>
  <c r="L21" i="4"/>
  <c r="M21" i="4"/>
  <c r="N21" i="4"/>
  <c r="O21" i="4"/>
  <c r="P21" i="4"/>
  <c r="Q21" i="4"/>
  <c r="R21" i="4"/>
  <c r="K22" i="4"/>
  <c r="L22" i="4"/>
  <c r="M22" i="4"/>
  <c r="N22" i="4"/>
  <c r="O22" i="4"/>
  <c r="P22" i="4"/>
  <c r="Q22" i="4"/>
  <c r="R22" i="4"/>
  <c r="BO54" i="1"/>
  <c r="BO55" i="1"/>
  <c r="BO56" i="1"/>
  <c r="BO57" i="1"/>
  <c r="BO58" i="1"/>
  <c r="BO61" i="1"/>
  <c r="BO65" i="1"/>
  <c r="BO66" i="1"/>
  <c r="BO67" i="1"/>
  <c r="BO68" i="1"/>
  <c r="BO69" i="1"/>
  <c r="BO33" i="1"/>
  <c r="BO34" i="1"/>
  <c r="BO35" i="1"/>
  <c r="BO36" i="1"/>
  <c r="BO43" i="1"/>
  <c r="BO44" i="1"/>
  <c r="BO45" i="1"/>
  <c r="BO46" i="1"/>
  <c r="BO47" i="1"/>
  <c r="BO48" i="1"/>
  <c r="BO26" i="1"/>
  <c r="BO27" i="1"/>
  <c r="BN24" i="1"/>
  <c r="BO24" i="1" s="1"/>
  <c r="D5" i="4"/>
  <c r="BN55" i="1"/>
  <c r="BN57" i="1"/>
  <c r="BN58" i="1"/>
  <c r="BN61" i="1"/>
  <c r="BN69" i="1"/>
  <c r="BN48" i="1"/>
  <c r="BN43" i="1"/>
  <c r="BN44" i="1"/>
  <c r="BN45" i="1"/>
  <c r="BN46" i="1"/>
  <c r="BN47" i="1"/>
  <c r="BN34" i="1"/>
  <c r="BN66" i="1" s="1"/>
  <c r="BN35" i="1"/>
  <c r="BN67" i="1" s="1"/>
  <c r="BN36" i="1"/>
  <c r="BN68" i="1" s="1"/>
  <c r="BN33" i="1"/>
  <c r="BN65" i="1" s="1"/>
  <c r="BN25" i="1"/>
  <c r="BO25" i="1" s="1"/>
  <c r="BN26" i="1"/>
  <c r="BN27" i="1"/>
  <c r="BN56" i="1" s="1"/>
  <c r="BN28" i="1"/>
  <c r="BO28" i="1" s="1"/>
  <c r="BN29" i="1"/>
  <c r="BO29" i="1" s="1"/>
  <c r="BN30" i="1"/>
  <c r="BO30" i="1" s="1"/>
  <c r="BN54" i="1"/>
  <c r="BK65" i="1"/>
  <c r="BM65" i="1"/>
  <c r="BL45" i="1"/>
  <c r="BM45" i="1"/>
  <c r="BM61" i="1"/>
  <c r="BM69" i="1"/>
  <c r="BK48" i="1"/>
  <c r="BM48" i="1"/>
  <c r="BK43" i="1"/>
  <c r="BM43" i="1"/>
  <c r="BK44" i="1"/>
  <c r="BL44" i="1"/>
  <c r="BM44" i="1"/>
  <c r="BK45" i="1"/>
  <c r="BK46" i="1"/>
  <c r="BL46" i="1"/>
  <c r="BM46" i="1"/>
  <c r="BK47" i="1"/>
  <c r="BL47" i="1"/>
  <c r="BM47" i="1"/>
  <c r="BK54" i="1"/>
  <c r="BL54" i="1"/>
  <c r="BM54" i="1"/>
  <c r="BK55" i="1"/>
  <c r="BL55" i="1"/>
  <c r="BM55" i="1"/>
  <c r="BK56" i="1"/>
  <c r="BL56" i="1"/>
  <c r="BM56" i="1"/>
  <c r="BK57" i="1"/>
  <c r="BL57" i="1"/>
  <c r="BM57" i="1"/>
  <c r="BK58" i="1"/>
  <c r="BL58" i="1"/>
  <c r="BM58" i="1"/>
  <c r="BK61" i="1"/>
  <c r="BL61" i="1"/>
  <c r="BL67" i="1"/>
  <c r="K9" i="4" l="1"/>
  <c r="N15" i="4"/>
  <c r="BL48" i="1"/>
  <c r="BL43" i="1"/>
  <c r="BK67" i="1"/>
  <c r="BL66" i="1"/>
  <c r="BL65" i="1"/>
  <c r="BL69" i="1"/>
  <c r="BK69" i="1"/>
  <c r="BM67" i="1"/>
  <c r="BK68" i="1"/>
  <c r="BM66" i="1"/>
  <c r="BK66" i="1"/>
  <c r="BD99" i="5"/>
  <c r="BC99" i="5"/>
  <c r="BB99" i="5"/>
  <c r="BA99" i="5"/>
  <c r="AZ99" i="5"/>
  <c r="AY99" i="5"/>
  <c r="AX99" i="5"/>
  <c r="AW99" i="5"/>
  <c r="AV99" i="5"/>
  <c r="AU99" i="5"/>
  <c r="AT99" i="5"/>
  <c r="AS99" i="5"/>
  <c r="AR99" i="5"/>
  <c r="AQ99" i="5"/>
  <c r="AP99" i="5"/>
  <c r="AO99" i="5"/>
  <c r="AN99" i="5"/>
  <c r="AM99" i="5"/>
  <c r="AL99" i="5"/>
  <c r="AK99"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F99" i="5"/>
  <c r="E99" i="5"/>
  <c r="D99" i="5"/>
  <c r="BD98" i="5"/>
  <c r="BC98" i="5"/>
  <c r="BB98" i="5"/>
  <c r="BA98" i="5"/>
  <c r="AZ98" i="5"/>
  <c r="AY98" i="5"/>
  <c r="AX98" i="5"/>
  <c r="AW98" i="5"/>
  <c r="AV98" i="5"/>
  <c r="AU98" i="5"/>
  <c r="AT98" i="5"/>
  <c r="AS98" i="5"/>
  <c r="AR98" i="5"/>
  <c r="AQ98" i="5"/>
  <c r="AP98" i="5"/>
  <c r="AO98" i="5"/>
  <c r="AN98" i="5"/>
  <c r="AM98" i="5"/>
  <c r="AL98" i="5"/>
  <c r="AK98"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F98" i="5"/>
  <c r="E98" i="5"/>
  <c r="D98"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F97" i="5"/>
  <c r="E97" i="5"/>
  <c r="D97" i="5"/>
  <c r="I70" i="5"/>
  <c r="BK69" i="5"/>
  <c r="BJ69" i="5"/>
  <c r="BI69" i="5"/>
  <c r="BH69"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BL68" i="5"/>
  <c r="BK68" i="5"/>
  <c r="BJ68" i="5"/>
  <c r="BI68" i="5"/>
  <c r="BH68" i="5"/>
  <c r="BG68" i="5"/>
  <c r="BF68" i="5"/>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BL67" i="5"/>
  <c r="BK67" i="5"/>
  <c r="BJ67" i="5"/>
  <c r="BI67" i="5"/>
  <c r="BH67" i="5"/>
  <c r="BG67" i="5"/>
  <c r="BF67" i="5"/>
  <c r="BE67" i="5"/>
  <c r="BD67" i="5"/>
  <c r="BC67" i="5"/>
  <c r="BB67" i="5"/>
  <c r="BA67"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BK66"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X62" i="5"/>
  <c r="R62" i="5"/>
  <c r="BE61" i="5"/>
  <c r="BD61" i="5"/>
  <c r="AW61" i="5"/>
  <c r="AV61" i="5"/>
  <c r="AO61" i="5"/>
  <c r="AN61" i="5"/>
  <c r="AG61" i="5"/>
  <c r="AF61" i="5"/>
  <c r="Y61" i="5"/>
  <c r="X61" i="5"/>
  <c r="Q61" i="5"/>
  <c r="P61" i="5"/>
  <c r="I61" i="5"/>
  <c r="H61"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BK57" i="5"/>
  <c r="BJ57" i="5"/>
  <c r="BI57" i="5"/>
  <c r="BH57" i="5"/>
  <c r="BG57" i="5"/>
  <c r="BF57" i="5"/>
  <c r="BE57" i="5"/>
  <c r="BD57" i="5"/>
  <c r="BC57" i="5"/>
  <c r="BB57" i="5"/>
  <c r="BA57" i="5"/>
  <c r="BA61" i="5" s="1"/>
  <c r="AZ57" i="5"/>
  <c r="AY57" i="5"/>
  <c r="AX57" i="5"/>
  <c r="AW57" i="5"/>
  <c r="AV57" i="5"/>
  <c r="AU57" i="5"/>
  <c r="AT57" i="5"/>
  <c r="AS57" i="5"/>
  <c r="AS61" i="5" s="1"/>
  <c r="AR57" i="5"/>
  <c r="AQ57" i="5"/>
  <c r="AP57" i="5"/>
  <c r="AO57" i="5"/>
  <c r="AN57" i="5"/>
  <c r="AM57" i="5"/>
  <c r="AL57" i="5"/>
  <c r="AK57" i="5"/>
  <c r="AK61" i="5" s="1"/>
  <c r="AJ57" i="5"/>
  <c r="AI57" i="5"/>
  <c r="AH57" i="5"/>
  <c r="AG57" i="5"/>
  <c r="AF57" i="5"/>
  <c r="AE57" i="5"/>
  <c r="AD57" i="5"/>
  <c r="AC57" i="5"/>
  <c r="AC61" i="5" s="1"/>
  <c r="AB57" i="5"/>
  <c r="AA57" i="5"/>
  <c r="Z57" i="5"/>
  <c r="Y57" i="5"/>
  <c r="X57" i="5"/>
  <c r="W57" i="5"/>
  <c r="V57" i="5"/>
  <c r="U57" i="5"/>
  <c r="U61" i="5" s="1"/>
  <c r="T57" i="5"/>
  <c r="S57" i="5"/>
  <c r="R57" i="5"/>
  <c r="Q57" i="5"/>
  <c r="P57" i="5"/>
  <c r="O57" i="5"/>
  <c r="N57" i="5"/>
  <c r="M57" i="5"/>
  <c r="M61" i="5" s="1"/>
  <c r="L57" i="5"/>
  <c r="K57" i="5"/>
  <c r="J57" i="5"/>
  <c r="I57" i="5"/>
  <c r="H57" i="5"/>
  <c r="G57" i="5"/>
  <c r="F57" i="5"/>
  <c r="E57" i="5"/>
  <c r="E61" i="5" s="1"/>
  <c r="D57"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BL55" i="5"/>
  <c r="BK55" i="5"/>
  <c r="BJ55" i="5"/>
  <c r="BI55" i="5"/>
  <c r="BH55" i="5"/>
  <c r="BG55" i="5"/>
  <c r="BF55" i="5"/>
  <c r="BE55" i="5"/>
  <c r="BD55" i="5"/>
  <c r="BC55" i="5"/>
  <c r="BC61" i="5" s="1"/>
  <c r="BB55" i="5"/>
  <c r="BA55" i="5"/>
  <c r="AZ55" i="5"/>
  <c r="AZ61" i="5" s="1"/>
  <c r="AY55" i="5"/>
  <c r="AY61" i="5" s="1"/>
  <c r="AX55" i="5"/>
  <c r="AW55" i="5"/>
  <c r="AV55" i="5"/>
  <c r="AU55" i="5"/>
  <c r="AU61" i="5" s="1"/>
  <c r="AT55" i="5"/>
  <c r="AS55" i="5"/>
  <c r="AR55" i="5"/>
  <c r="AR61" i="5" s="1"/>
  <c r="AQ55" i="5"/>
  <c r="AQ61" i="5" s="1"/>
  <c r="AP55" i="5"/>
  <c r="AO55" i="5"/>
  <c r="AN55" i="5"/>
  <c r="AM55" i="5"/>
  <c r="AM61" i="5" s="1"/>
  <c r="AL55" i="5"/>
  <c r="AK55" i="5"/>
  <c r="AJ55" i="5"/>
  <c r="AJ61" i="5" s="1"/>
  <c r="AI55" i="5"/>
  <c r="AI61" i="5" s="1"/>
  <c r="AH55" i="5"/>
  <c r="AG55" i="5"/>
  <c r="AF55" i="5"/>
  <c r="AE55" i="5"/>
  <c r="AE61" i="5" s="1"/>
  <c r="AD55" i="5"/>
  <c r="AC55" i="5"/>
  <c r="AB55" i="5"/>
  <c r="AB61" i="5" s="1"/>
  <c r="AA55" i="5"/>
  <c r="AA61" i="5" s="1"/>
  <c r="Z55" i="5"/>
  <c r="Y55" i="5"/>
  <c r="X55" i="5"/>
  <c r="W55" i="5"/>
  <c r="W61" i="5" s="1"/>
  <c r="V55" i="5"/>
  <c r="U55" i="5"/>
  <c r="T55" i="5"/>
  <c r="T61" i="5" s="1"/>
  <c r="S55" i="5"/>
  <c r="S61" i="5" s="1"/>
  <c r="R55" i="5"/>
  <c r="Q55" i="5"/>
  <c r="P55" i="5"/>
  <c r="O55" i="5"/>
  <c r="O61" i="5" s="1"/>
  <c r="N55" i="5"/>
  <c r="M55" i="5"/>
  <c r="L55" i="5"/>
  <c r="L61" i="5" s="1"/>
  <c r="K55" i="5"/>
  <c r="K61" i="5" s="1"/>
  <c r="J55" i="5"/>
  <c r="I55" i="5"/>
  <c r="H55" i="5"/>
  <c r="G55" i="5"/>
  <c r="G61" i="5" s="1"/>
  <c r="F55" i="5"/>
  <c r="E55" i="5"/>
  <c r="D55" i="5"/>
  <c r="D61" i="5" s="1"/>
  <c r="BD49" i="5"/>
  <c r="X49"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BK46" i="5"/>
  <c r="BJ46" i="5"/>
  <c r="BI46" i="5"/>
  <c r="BH46" i="5"/>
  <c r="AE46"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BK44" i="5"/>
  <c r="BJ44" i="5"/>
  <c r="BI44" i="5"/>
  <c r="BH44" i="5"/>
  <c r="BF44" i="5"/>
  <c r="BE44" i="5"/>
  <c r="AX44" i="5"/>
  <c r="AW44" i="5"/>
  <c r="AP44" i="5"/>
  <c r="AO44" i="5"/>
  <c r="AH44" i="5"/>
  <c r="AG44" i="5"/>
  <c r="Z44" i="5"/>
  <c r="Y44" i="5"/>
  <c r="O44" i="5"/>
  <c r="BL42" i="5"/>
  <c r="BL49" i="5" s="1"/>
  <c r="BK42" i="5"/>
  <c r="BK49" i="5" s="1"/>
  <c r="BJ42" i="5"/>
  <c r="BJ49" i="5" s="1"/>
  <c r="BI42" i="5"/>
  <c r="BI49" i="5" s="1"/>
  <c r="BH42" i="5"/>
  <c r="BH49" i="5" s="1"/>
  <c r="BG42" i="5"/>
  <c r="BF42" i="5"/>
  <c r="BE42" i="5"/>
  <c r="BE49" i="5" s="1"/>
  <c r="BD42" i="5"/>
  <c r="BC42" i="5"/>
  <c r="BB42" i="5"/>
  <c r="BA42" i="5"/>
  <c r="AZ42" i="5"/>
  <c r="AY42" i="5"/>
  <c r="AX42" i="5"/>
  <c r="AW42" i="5"/>
  <c r="AW49" i="5" s="1"/>
  <c r="AV42" i="5"/>
  <c r="AV49" i="5" s="1"/>
  <c r="AU42" i="5"/>
  <c r="AT42" i="5"/>
  <c r="AS42" i="5"/>
  <c r="AR42" i="5"/>
  <c r="AQ42" i="5"/>
  <c r="AP42" i="5"/>
  <c r="AO42" i="5"/>
  <c r="AO49" i="5" s="1"/>
  <c r="AN42" i="5"/>
  <c r="AN49" i="5" s="1"/>
  <c r="AM42" i="5"/>
  <c r="AL42" i="5"/>
  <c r="AK42" i="5"/>
  <c r="AJ42" i="5"/>
  <c r="AI42" i="5"/>
  <c r="AH42" i="5"/>
  <c r="AG42" i="5"/>
  <c r="AG49" i="5" s="1"/>
  <c r="AF42" i="5"/>
  <c r="AF49" i="5" s="1"/>
  <c r="AE42" i="5"/>
  <c r="AD42" i="5"/>
  <c r="AC42" i="5"/>
  <c r="AB42" i="5"/>
  <c r="AA42" i="5"/>
  <c r="Z42" i="5"/>
  <c r="Y42" i="5"/>
  <c r="Y49" i="5" s="1"/>
  <c r="X42" i="5"/>
  <c r="W42" i="5"/>
  <c r="V42" i="5"/>
  <c r="U42" i="5"/>
  <c r="T42" i="5"/>
  <c r="S42" i="5"/>
  <c r="R42" i="5"/>
  <c r="Q42" i="5"/>
  <c r="Q49" i="5" s="1"/>
  <c r="P42" i="5"/>
  <c r="P49" i="5" s="1"/>
  <c r="O42" i="5"/>
  <c r="N42" i="5"/>
  <c r="M42" i="5"/>
  <c r="L42" i="5"/>
  <c r="K42" i="5"/>
  <c r="J42" i="5"/>
  <c r="I42" i="5"/>
  <c r="I49" i="5" s="1"/>
  <c r="H42" i="5"/>
  <c r="H49" i="5" s="1"/>
  <c r="G42" i="5"/>
  <c r="F42" i="5"/>
  <c r="E42" i="5"/>
  <c r="D42" i="5"/>
  <c r="BL41" i="5"/>
  <c r="BL70" i="5" s="1"/>
  <c r="BK41" i="5"/>
  <c r="BK70" i="5" s="1"/>
  <c r="BJ41" i="5"/>
  <c r="BJ70" i="5" s="1"/>
  <c r="BI41" i="5"/>
  <c r="BI70" i="5" s="1"/>
  <c r="BH41" i="5"/>
  <c r="BH70" i="5" s="1"/>
  <c r="BG41" i="5"/>
  <c r="BG70" i="5" s="1"/>
  <c r="BF41" i="5"/>
  <c r="BF70" i="5" s="1"/>
  <c r="BE41" i="5"/>
  <c r="BE70" i="5" s="1"/>
  <c r="BD41" i="5"/>
  <c r="BD70" i="5" s="1"/>
  <c r="BC41" i="5"/>
  <c r="BC70" i="5" s="1"/>
  <c r="BB41" i="5"/>
  <c r="BB70" i="5" s="1"/>
  <c r="BA41" i="5"/>
  <c r="BA70" i="5" s="1"/>
  <c r="AZ41" i="5"/>
  <c r="AZ70" i="5" s="1"/>
  <c r="AY41" i="5"/>
  <c r="AY70" i="5" s="1"/>
  <c r="AX41" i="5"/>
  <c r="AX70" i="5" s="1"/>
  <c r="AW41" i="5"/>
  <c r="AW70" i="5" s="1"/>
  <c r="AV41" i="5"/>
  <c r="AV70" i="5" s="1"/>
  <c r="AU41" i="5"/>
  <c r="AU70" i="5" s="1"/>
  <c r="AT41" i="5"/>
  <c r="AT70" i="5" s="1"/>
  <c r="AS41" i="5"/>
  <c r="AS70" i="5" s="1"/>
  <c r="AR41" i="5"/>
  <c r="AR70" i="5" s="1"/>
  <c r="AQ41" i="5"/>
  <c r="AQ70" i="5" s="1"/>
  <c r="AP41" i="5"/>
  <c r="AP70" i="5" s="1"/>
  <c r="AO41" i="5"/>
  <c r="AO70" i="5" s="1"/>
  <c r="AN41" i="5"/>
  <c r="AN70" i="5" s="1"/>
  <c r="AM41" i="5"/>
  <c r="AM70" i="5" s="1"/>
  <c r="AL41" i="5"/>
  <c r="AL70" i="5" s="1"/>
  <c r="AK41" i="5"/>
  <c r="AK70" i="5" s="1"/>
  <c r="AJ41" i="5"/>
  <c r="AJ70" i="5" s="1"/>
  <c r="AI41" i="5"/>
  <c r="AI70" i="5" s="1"/>
  <c r="AH41" i="5"/>
  <c r="AH70" i="5" s="1"/>
  <c r="AG41" i="5"/>
  <c r="AG70" i="5" s="1"/>
  <c r="AF41" i="5"/>
  <c r="AF70" i="5" s="1"/>
  <c r="AE41" i="5"/>
  <c r="AE70" i="5" s="1"/>
  <c r="AD41" i="5"/>
  <c r="AD70" i="5" s="1"/>
  <c r="AC41" i="5"/>
  <c r="AC70" i="5" s="1"/>
  <c r="AB41" i="5"/>
  <c r="AB70" i="5" s="1"/>
  <c r="AA41" i="5"/>
  <c r="AA70" i="5" s="1"/>
  <c r="Z41" i="5"/>
  <c r="Z70" i="5" s="1"/>
  <c r="Y41" i="5"/>
  <c r="Y70" i="5" s="1"/>
  <c r="X41" i="5"/>
  <c r="X70" i="5" s="1"/>
  <c r="W41" i="5"/>
  <c r="W70" i="5" s="1"/>
  <c r="V41" i="5"/>
  <c r="V70" i="5" s="1"/>
  <c r="U41" i="5"/>
  <c r="U70" i="5" s="1"/>
  <c r="T41" i="5"/>
  <c r="T70" i="5" s="1"/>
  <c r="S41" i="5"/>
  <c r="S70" i="5" s="1"/>
  <c r="R41" i="5"/>
  <c r="R70" i="5" s="1"/>
  <c r="Q41" i="5"/>
  <c r="Q70" i="5" s="1"/>
  <c r="P41" i="5"/>
  <c r="P70" i="5" s="1"/>
  <c r="O41" i="5"/>
  <c r="O70" i="5" s="1"/>
  <c r="N41" i="5"/>
  <c r="N70" i="5" s="1"/>
  <c r="M41" i="5"/>
  <c r="M70" i="5" s="1"/>
  <c r="L41" i="5"/>
  <c r="L70" i="5" s="1"/>
  <c r="K41" i="5"/>
  <c r="K70" i="5" s="1"/>
  <c r="J41" i="5"/>
  <c r="J70" i="5" s="1"/>
  <c r="I41" i="5"/>
  <c r="H41" i="5"/>
  <c r="H70" i="5" s="1"/>
  <c r="G41" i="5"/>
  <c r="G70" i="5" s="1"/>
  <c r="F41" i="5"/>
  <c r="F70" i="5" s="1"/>
  <c r="E41" i="5"/>
  <c r="E70" i="5" s="1"/>
  <c r="D41" i="5"/>
  <c r="D70" i="5" s="1"/>
  <c r="BL40" i="5"/>
  <c r="BL62" i="5" s="1"/>
  <c r="BK40" i="5"/>
  <c r="BK62" i="5" s="1"/>
  <c r="BJ40" i="5"/>
  <c r="BJ62" i="5" s="1"/>
  <c r="BI40" i="5"/>
  <c r="BI62" i="5" s="1"/>
  <c r="BH40" i="5"/>
  <c r="BH62" i="5" s="1"/>
  <c r="BG40" i="5"/>
  <c r="BG62" i="5" s="1"/>
  <c r="BF40" i="5"/>
  <c r="BF62" i="5" s="1"/>
  <c r="BE40" i="5"/>
  <c r="BE62" i="5" s="1"/>
  <c r="BD40" i="5"/>
  <c r="BD62" i="5" s="1"/>
  <c r="BC40" i="5"/>
  <c r="BC62" i="5" s="1"/>
  <c r="BB40" i="5"/>
  <c r="BB62" i="5" s="1"/>
  <c r="BA40" i="5"/>
  <c r="BA62" i="5" s="1"/>
  <c r="AZ40" i="5"/>
  <c r="AZ62" i="5" s="1"/>
  <c r="AY40" i="5"/>
  <c r="AY62" i="5" s="1"/>
  <c r="AX40" i="5"/>
  <c r="AW40" i="5"/>
  <c r="AW62" i="5" s="1"/>
  <c r="AV40" i="5"/>
  <c r="AV62" i="5" s="1"/>
  <c r="AU40" i="5"/>
  <c r="AU62" i="5" s="1"/>
  <c r="AT40" i="5"/>
  <c r="AT62" i="5" s="1"/>
  <c r="AS40" i="5"/>
  <c r="AS62" i="5" s="1"/>
  <c r="AR40" i="5"/>
  <c r="AR62" i="5" s="1"/>
  <c r="AQ40" i="5"/>
  <c r="AQ62" i="5" s="1"/>
  <c r="AP40" i="5"/>
  <c r="AP62" i="5" s="1"/>
  <c r="AO40" i="5"/>
  <c r="AO62" i="5" s="1"/>
  <c r="AN40" i="5"/>
  <c r="AN62" i="5" s="1"/>
  <c r="AM40" i="5"/>
  <c r="AM62" i="5" s="1"/>
  <c r="AL40" i="5"/>
  <c r="AL62" i="5" s="1"/>
  <c r="AK40" i="5"/>
  <c r="AK62" i="5" s="1"/>
  <c r="AJ40" i="5"/>
  <c r="AJ62" i="5" s="1"/>
  <c r="AI40" i="5"/>
  <c r="AI62" i="5" s="1"/>
  <c r="AH40" i="5"/>
  <c r="AH62" i="5" s="1"/>
  <c r="AG40" i="5"/>
  <c r="AG62" i="5" s="1"/>
  <c r="AF40" i="5"/>
  <c r="AF62" i="5" s="1"/>
  <c r="AE40" i="5"/>
  <c r="AE62" i="5" s="1"/>
  <c r="AD40" i="5"/>
  <c r="AD62" i="5" s="1"/>
  <c r="AC40" i="5"/>
  <c r="AC62" i="5" s="1"/>
  <c r="AB40" i="5"/>
  <c r="AB62" i="5" s="1"/>
  <c r="AA40" i="5"/>
  <c r="AA62" i="5" s="1"/>
  <c r="Z40" i="5"/>
  <c r="Z62" i="5" s="1"/>
  <c r="Y40" i="5"/>
  <c r="Y62" i="5" s="1"/>
  <c r="X40" i="5"/>
  <c r="X62" i="5" s="1"/>
  <c r="W40" i="5"/>
  <c r="W62" i="5" s="1"/>
  <c r="V40" i="5"/>
  <c r="V62" i="5" s="1"/>
  <c r="U40" i="5"/>
  <c r="U62" i="5" s="1"/>
  <c r="T40" i="5"/>
  <c r="T62" i="5" s="1"/>
  <c r="S40" i="5"/>
  <c r="S62" i="5" s="1"/>
  <c r="R40" i="5"/>
  <c r="Q40" i="5"/>
  <c r="Q62" i="5" s="1"/>
  <c r="P40" i="5"/>
  <c r="P62" i="5" s="1"/>
  <c r="O40" i="5"/>
  <c r="O62" i="5" s="1"/>
  <c r="N40" i="5"/>
  <c r="N62" i="5" s="1"/>
  <c r="M40" i="5"/>
  <c r="M62" i="5" s="1"/>
  <c r="L40" i="5"/>
  <c r="L62" i="5" s="1"/>
  <c r="K40" i="5"/>
  <c r="K62" i="5" s="1"/>
  <c r="J40" i="5"/>
  <c r="J62" i="5" s="1"/>
  <c r="I40" i="5"/>
  <c r="I62" i="5" s="1"/>
  <c r="H40" i="5"/>
  <c r="H62" i="5" s="1"/>
  <c r="G40" i="5"/>
  <c r="G62" i="5" s="1"/>
  <c r="F40" i="5"/>
  <c r="F62" i="5" s="1"/>
  <c r="E40" i="5"/>
  <c r="E62" i="5" s="1"/>
  <c r="D40" i="5"/>
  <c r="D62" i="5" s="1"/>
  <c r="BL39" i="5"/>
  <c r="BL44" i="5" s="1"/>
  <c r="BG39" i="5"/>
  <c r="BF39" i="5"/>
  <c r="BE39" i="5"/>
  <c r="BE46" i="5" s="1"/>
  <c r="BD39" i="5"/>
  <c r="BD44" i="5" s="1"/>
  <c r="BC39" i="5"/>
  <c r="BB39" i="5"/>
  <c r="BA39" i="5"/>
  <c r="BA46" i="5" s="1"/>
  <c r="AZ39" i="5"/>
  <c r="AZ44" i="5" s="1"/>
  <c r="AY39" i="5"/>
  <c r="AX39" i="5"/>
  <c r="AW39" i="5"/>
  <c r="AW46" i="5" s="1"/>
  <c r="AV39" i="5"/>
  <c r="AV44" i="5" s="1"/>
  <c r="AU39" i="5"/>
  <c r="AU46" i="5" s="1"/>
  <c r="AT39" i="5"/>
  <c r="AS39" i="5"/>
  <c r="AS46" i="5" s="1"/>
  <c r="AR39" i="5"/>
  <c r="AR44" i="5" s="1"/>
  <c r="AQ39" i="5"/>
  <c r="AP39" i="5"/>
  <c r="AO39" i="5"/>
  <c r="AO46" i="5" s="1"/>
  <c r="AN39" i="5"/>
  <c r="AN44" i="5" s="1"/>
  <c r="AM39" i="5"/>
  <c r="AL39" i="5"/>
  <c r="AK39" i="5"/>
  <c r="AK46" i="5" s="1"/>
  <c r="AJ39" i="5"/>
  <c r="AJ44" i="5" s="1"/>
  <c r="AI39" i="5"/>
  <c r="AH39" i="5"/>
  <c r="AG39" i="5"/>
  <c r="AG46" i="5" s="1"/>
  <c r="AF39" i="5"/>
  <c r="AF44" i="5" s="1"/>
  <c r="AE39" i="5"/>
  <c r="AD39" i="5"/>
  <c r="AC39" i="5"/>
  <c r="AC46" i="5" s="1"/>
  <c r="AB39" i="5"/>
  <c r="AB44" i="5" s="1"/>
  <c r="AA39" i="5"/>
  <c r="Z39" i="5"/>
  <c r="Y39" i="5"/>
  <c r="Y46" i="5" s="1"/>
  <c r="X39" i="5"/>
  <c r="X44" i="5" s="1"/>
  <c r="W39" i="5"/>
  <c r="V39" i="5"/>
  <c r="U39" i="5"/>
  <c r="U46" i="5" s="1"/>
  <c r="T39" i="5"/>
  <c r="T46" i="5" s="1"/>
  <c r="S39" i="5"/>
  <c r="S44" i="5" s="1"/>
  <c r="R39" i="5"/>
  <c r="Q39" i="5"/>
  <c r="Q46" i="5" s="1"/>
  <c r="P39" i="5"/>
  <c r="P46" i="5" s="1"/>
  <c r="O39" i="5"/>
  <c r="O49" i="5" s="1"/>
  <c r="N39" i="5"/>
  <c r="M39" i="5"/>
  <c r="M46" i="5" s="1"/>
  <c r="L39" i="5"/>
  <c r="L46" i="5" s="1"/>
  <c r="K39" i="5"/>
  <c r="J39" i="5"/>
  <c r="I39" i="5"/>
  <c r="I46" i="5" s="1"/>
  <c r="H39" i="5"/>
  <c r="H46" i="5" s="1"/>
  <c r="G39" i="5"/>
  <c r="G49" i="5" s="1"/>
  <c r="F39" i="5"/>
  <c r="E39" i="5"/>
  <c r="E46" i="5" s="1"/>
  <c r="D39" i="5"/>
  <c r="D46" i="5" s="1"/>
  <c r="BL37" i="5"/>
  <c r="BL69" i="5" s="1"/>
  <c r="BL36" i="5"/>
  <c r="BL35" i="5"/>
  <c r="BL34" i="5"/>
  <c r="BL66" i="5" s="1"/>
  <c r="BL31" i="5"/>
  <c r="BL30" i="5"/>
  <c r="BL59" i="5" s="1"/>
  <c r="BL29" i="5"/>
  <c r="BL58" i="5" s="1"/>
  <c r="BL28" i="5"/>
  <c r="BL57" i="5" s="1"/>
  <c r="BL27" i="5"/>
  <c r="BL26" i="5"/>
  <c r="BL56" i="5" s="1"/>
  <c r="BL25" i="5"/>
  <c r="BL21" i="5"/>
  <c r="BI21" i="5"/>
  <c r="BH21" i="5"/>
  <c r="BG21" i="5"/>
  <c r="BF21" i="5"/>
  <c r="BE21" i="5"/>
  <c r="BJ16" i="5"/>
  <c r="BL68" i="1" l="1"/>
  <c r="BM68" i="1"/>
  <c r="W49" i="5"/>
  <c r="W44" i="5"/>
  <c r="AE49" i="5"/>
  <c r="AE44" i="5"/>
  <c r="AM49" i="5"/>
  <c r="AM44" i="5"/>
  <c r="AQ49" i="5"/>
  <c r="AQ44" i="5"/>
  <c r="AQ46" i="5"/>
  <c r="AY49" i="5"/>
  <c r="AY44" i="5"/>
  <c r="AY46" i="5"/>
  <c r="BC49" i="5"/>
  <c r="BC44" i="5"/>
  <c r="AM46" i="5"/>
  <c r="G44" i="5"/>
  <c r="O46" i="5"/>
  <c r="K49" i="5"/>
  <c r="K46" i="5"/>
  <c r="S49" i="5"/>
  <c r="S46" i="5"/>
  <c r="AA49" i="5"/>
  <c r="AA44" i="5"/>
  <c r="AA46" i="5"/>
  <c r="AI49" i="5"/>
  <c r="AI44" i="5"/>
  <c r="AI46" i="5"/>
  <c r="AU49" i="5"/>
  <c r="AU44" i="5"/>
  <c r="BG49" i="5"/>
  <c r="BG44" i="5"/>
  <c r="BG46" i="5"/>
  <c r="G46" i="5"/>
  <c r="K44" i="5"/>
  <c r="W46" i="5"/>
  <c r="BC46" i="5"/>
  <c r="H44" i="5"/>
  <c r="P44" i="5"/>
  <c r="X46" i="5"/>
  <c r="AF46" i="5"/>
  <c r="AV46" i="5"/>
  <c r="E44" i="5"/>
  <c r="I44" i="5"/>
  <c r="M44" i="5"/>
  <c r="Q44" i="5"/>
  <c r="U44" i="5"/>
  <c r="AC44" i="5"/>
  <c r="AK44" i="5"/>
  <c r="AS44" i="5"/>
  <c r="BA44" i="5"/>
  <c r="D49" i="5"/>
  <c r="L49" i="5"/>
  <c r="T49" i="5"/>
  <c r="AB49" i="5"/>
  <c r="AJ49" i="5"/>
  <c r="AR49" i="5"/>
  <c r="AZ49" i="5"/>
  <c r="D44" i="5"/>
  <c r="L44" i="5"/>
  <c r="T44" i="5"/>
  <c r="AN46" i="5"/>
  <c r="BD46" i="5"/>
  <c r="F46" i="5"/>
  <c r="F49" i="5"/>
  <c r="J46" i="5"/>
  <c r="J49" i="5"/>
  <c r="N46" i="5"/>
  <c r="N49" i="5"/>
  <c r="R46" i="5"/>
  <c r="R49" i="5"/>
  <c r="V46" i="5"/>
  <c r="V49" i="5"/>
  <c r="Z46" i="5"/>
  <c r="Z49" i="5"/>
  <c r="AD46" i="5"/>
  <c r="AD49" i="5"/>
  <c r="AH46" i="5"/>
  <c r="AH49" i="5"/>
  <c r="AL46" i="5"/>
  <c r="AL49" i="5"/>
  <c r="AP46" i="5"/>
  <c r="AP49" i="5"/>
  <c r="AT46" i="5"/>
  <c r="AT49" i="5"/>
  <c r="AX46" i="5"/>
  <c r="AX49" i="5"/>
  <c r="BB46" i="5"/>
  <c r="BB49" i="5"/>
  <c r="BF46" i="5"/>
  <c r="BF49" i="5"/>
  <c r="F44" i="5"/>
  <c r="J44" i="5"/>
  <c r="N44" i="5"/>
  <c r="R44" i="5"/>
  <c r="V44" i="5"/>
  <c r="AD44" i="5"/>
  <c r="AL44" i="5"/>
  <c r="AT44" i="5"/>
  <c r="BB44" i="5"/>
  <c r="AB46" i="5"/>
  <c r="AJ46" i="5"/>
  <c r="AR46" i="5"/>
  <c r="AZ46" i="5"/>
  <c r="BL46" i="5"/>
  <c r="E49" i="5"/>
  <c r="M49" i="5"/>
  <c r="U49" i="5"/>
  <c r="AC49" i="5"/>
  <c r="AK49" i="5"/>
  <c r="AS49" i="5"/>
  <c r="BA49" i="5"/>
  <c r="F61" i="5"/>
  <c r="J61" i="5"/>
  <c r="N61" i="5"/>
  <c r="R61" i="5"/>
  <c r="V61" i="5"/>
  <c r="Z61" i="5"/>
  <c r="AD61" i="5"/>
  <c r="AH61" i="5"/>
  <c r="AL61" i="5"/>
  <c r="AP61" i="5"/>
  <c r="AT61" i="5"/>
  <c r="AX61" i="5"/>
  <c r="BB61" i="5"/>
  <c r="BJ61" i="1"/>
  <c r="BJ69" i="1"/>
  <c r="BJ65" i="1"/>
  <c r="BJ66" i="1"/>
  <c r="BJ67" i="1"/>
  <c r="BJ55" i="1"/>
  <c r="BJ54" i="1"/>
  <c r="BJ68" i="1"/>
  <c r="BI43" i="1"/>
  <c r="BJ43" i="1"/>
  <c r="BI44" i="1"/>
  <c r="BJ44" i="1"/>
  <c r="BI45" i="1"/>
  <c r="BJ45" i="1"/>
  <c r="BI46" i="1"/>
  <c r="BJ46" i="1"/>
  <c r="BI47" i="1"/>
  <c r="BJ47" i="1"/>
  <c r="BI48" i="1"/>
  <c r="BJ48" i="1"/>
  <c r="BJ56" i="1" l="1"/>
  <c r="J12" i="4"/>
  <c r="J11" i="4"/>
  <c r="J8" i="4"/>
  <c r="J7" i="4"/>
  <c r="I12" i="4"/>
  <c r="I11" i="4"/>
  <c r="I8" i="4"/>
  <c r="I7" i="4"/>
  <c r="BI61" i="1"/>
  <c r="BI69" i="1"/>
  <c r="BI54" i="1"/>
  <c r="BI55" i="1"/>
  <c r="BI56" i="1"/>
  <c r="BI57" i="1"/>
  <c r="BI58" i="1"/>
  <c r="BI65" i="1"/>
  <c r="BI66" i="1"/>
  <c r="BI67" i="1"/>
  <c r="BI68" i="1"/>
  <c r="BJ57" i="1" l="1"/>
  <c r="J15" i="4"/>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G54" i="1"/>
  <c r="BH54" i="1"/>
  <c r="BG55" i="1"/>
  <c r="BH55" i="1"/>
  <c r="BG56" i="1"/>
  <c r="BH56" i="1"/>
  <c r="BG57" i="1"/>
  <c r="BH57" i="1"/>
  <c r="BG58" i="1"/>
  <c r="BH58" i="1"/>
  <c r="E38" i="1"/>
  <c r="F38" i="1"/>
  <c r="F45" i="1" s="1"/>
  <c r="G38" i="1"/>
  <c r="G45" i="1" s="1"/>
  <c r="H38" i="1"/>
  <c r="H45" i="1" s="1"/>
  <c r="I38" i="1"/>
  <c r="I45" i="1" s="1"/>
  <c r="J38" i="1"/>
  <c r="K38" i="1"/>
  <c r="K45" i="1" s="1"/>
  <c r="L38" i="1"/>
  <c r="L45" i="1" s="1"/>
  <c r="M38" i="1"/>
  <c r="M45" i="1" s="1"/>
  <c r="N38" i="1"/>
  <c r="N45" i="1" s="1"/>
  <c r="O38" i="1"/>
  <c r="O45" i="1" s="1"/>
  <c r="P38" i="1"/>
  <c r="P45" i="1" s="1"/>
  <c r="Q38" i="1"/>
  <c r="R38" i="1"/>
  <c r="R45" i="1" s="1"/>
  <c r="S38" i="1"/>
  <c r="S45" i="1" s="1"/>
  <c r="T38" i="1"/>
  <c r="T45" i="1" s="1"/>
  <c r="U38" i="1"/>
  <c r="U45" i="1" s="1"/>
  <c r="V38" i="1"/>
  <c r="V45" i="1" s="1"/>
  <c r="W38" i="1"/>
  <c r="W45" i="1" s="1"/>
  <c r="X38" i="1"/>
  <c r="X45" i="1" s="1"/>
  <c r="Y38" i="1"/>
  <c r="Z38" i="1"/>
  <c r="Z45" i="1" s="1"/>
  <c r="AA38" i="1"/>
  <c r="AA45" i="1" s="1"/>
  <c r="AB38" i="1"/>
  <c r="AB45" i="1" s="1"/>
  <c r="AC38" i="1"/>
  <c r="AC45" i="1" s="1"/>
  <c r="AD38" i="1"/>
  <c r="AD45" i="1" s="1"/>
  <c r="AE38" i="1"/>
  <c r="AE45" i="1" s="1"/>
  <c r="AF38" i="1"/>
  <c r="AF45" i="1" s="1"/>
  <c r="AG38" i="1"/>
  <c r="AG45" i="1" s="1"/>
  <c r="AH38" i="1"/>
  <c r="AH45" i="1" s="1"/>
  <c r="AI38" i="1"/>
  <c r="AI45" i="1" s="1"/>
  <c r="AJ38" i="1"/>
  <c r="AJ45" i="1" s="1"/>
  <c r="AK38" i="1"/>
  <c r="AK45" i="1" s="1"/>
  <c r="AL38" i="1"/>
  <c r="AL45" i="1" s="1"/>
  <c r="AM38" i="1"/>
  <c r="AM45" i="1" s="1"/>
  <c r="AN38" i="1"/>
  <c r="AN45" i="1" s="1"/>
  <c r="AO38" i="1"/>
  <c r="AO45" i="1" s="1"/>
  <c r="AP38" i="1"/>
  <c r="AP45" i="1" s="1"/>
  <c r="AQ38" i="1"/>
  <c r="AQ45" i="1" s="1"/>
  <c r="AR38" i="1"/>
  <c r="AR45" i="1" s="1"/>
  <c r="AS38" i="1"/>
  <c r="AS45" i="1" s="1"/>
  <c r="AT38" i="1"/>
  <c r="AT45" i="1" s="1"/>
  <c r="AU38" i="1"/>
  <c r="AU45" i="1" s="1"/>
  <c r="AV38" i="1"/>
  <c r="AV45" i="1" s="1"/>
  <c r="AW38" i="1"/>
  <c r="AX38" i="1"/>
  <c r="AX45" i="1" s="1"/>
  <c r="AY38" i="1"/>
  <c r="AY45" i="1" s="1"/>
  <c r="AZ38" i="1"/>
  <c r="AZ45" i="1" s="1"/>
  <c r="BA38" i="1"/>
  <c r="BA45" i="1" s="1"/>
  <c r="BB38" i="1"/>
  <c r="BB45" i="1" s="1"/>
  <c r="BC38" i="1"/>
  <c r="BC45" i="1" s="1"/>
  <c r="BD38" i="1"/>
  <c r="BD45" i="1" s="1"/>
  <c r="BE38" i="1"/>
  <c r="BE43" i="1" s="1"/>
  <c r="I18" i="4" s="1"/>
  <c r="BF38" i="1"/>
  <c r="BF43" i="1" s="1"/>
  <c r="BG43" i="1"/>
  <c r="J18" i="4" s="1"/>
  <c r="BH43"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H61" i="1"/>
  <c r="E40" i="1"/>
  <c r="E69" i="1" s="1"/>
  <c r="F40" i="1"/>
  <c r="F69" i="1" s="1"/>
  <c r="G40" i="1"/>
  <c r="G69" i="1" s="1"/>
  <c r="H40" i="1"/>
  <c r="H69" i="1" s="1"/>
  <c r="I40" i="1"/>
  <c r="I69" i="1" s="1"/>
  <c r="J40" i="1"/>
  <c r="J69" i="1" s="1"/>
  <c r="K40" i="1"/>
  <c r="K69" i="1" s="1"/>
  <c r="L40" i="1"/>
  <c r="L69" i="1" s="1"/>
  <c r="M40" i="1"/>
  <c r="M69" i="1" s="1"/>
  <c r="N40" i="1"/>
  <c r="N69" i="1" s="1"/>
  <c r="O40" i="1"/>
  <c r="O69" i="1" s="1"/>
  <c r="P40" i="1"/>
  <c r="P69" i="1" s="1"/>
  <c r="Q40" i="1"/>
  <c r="Q69" i="1" s="1"/>
  <c r="R40" i="1"/>
  <c r="R69" i="1" s="1"/>
  <c r="S40" i="1"/>
  <c r="S69" i="1" s="1"/>
  <c r="T40" i="1"/>
  <c r="T69" i="1" s="1"/>
  <c r="U40" i="1"/>
  <c r="U69" i="1" s="1"/>
  <c r="V40" i="1"/>
  <c r="V69" i="1" s="1"/>
  <c r="W40" i="1"/>
  <c r="W69" i="1" s="1"/>
  <c r="X40" i="1"/>
  <c r="X69" i="1" s="1"/>
  <c r="Y40" i="1"/>
  <c r="Y69" i="1" s="1"/>
  <c r="Z40" i="1"/>
  <c r="Z69" i="1" s="1"/>
  <c r="AA40" i="1"/>
  <c r="AA69" i="1" s="1"/>
  <c r="AB40" i="1"/>
  <c r="AB69" i="1" s="1"/>
  <c r="AC40" i="1"/>
  <c r="AC69" i="1" s="1"/>
  <c r="AD40" i="1"/>
  <c r="AD69" i="1" s="1"/>
  <c r="AE40" i="1"/>
  <c r="AE69" i="1" s="1"/>
  <c r="AF40" i="1"/>
  <c r="AF69" i="1" s="1"/>
  <c r="AG40" i="1"/>
  <c r="AG69" i="1" s="1"/>
  <c r="AH40" i="1"/>
  <c r="AH69" i="1" s="1"/>
  <c r="AI40" i="1"/>
  <c r="AI69" i="1" s="1"/>
  <c r="AJ40" i="1"/>
  <c r="AJ69" i="1" s="1"/>
  <c r="AK40" i="1"/>
  <c r="AK69" i="1" s="1"/>
  <c r="AL40" i="1"/>
  <c r="AL69" i="1" s="1"/>
  <c r="AM40" i="1"/>
  <c r="AM69" i="1" s="1"/>
  <c r="AN40" i="1"/>
  <c r="AN69" i="1" s="1"/>
  <c r="AO40" i="1"/>
  <c r="AO69" i="1" s="1"/>
  <c r="AP40" i="1"/>
  <c r="AP69" i="1" s="1"/>
  <c r="AQ40" i="1"/>
  <c r="AQ69" i="1" s="1"/>
  <c r="AR40" i="1"/>
  <c r="AR69" i="1" s="1"/>
  <c r="AS40" i="1"/>
  <c r="AS69" i="1" s="1"/>
  <c r="AT40" i="1"/>
  <c r="AT69" i="1" s="1"/>
  <c r="AU40" i="1"/>
  <c r="AU69" i="1" s="1"/>
  <c r="AV40" i="1"/>
  <c r="AV69" i="1" s="1"/>
  <c r="AW40" i="1"/>
  <c r="AW69" i="1" s="1"/>
  <c r="AX40" i="1"/>
  <c r="AX69" i="1" s="1"/>
  <c r="AY40" i="1"/>
  <c r="AY69" i="1" s="1"/>
  <c r="AZ40" i="1"/>
  <c r="AZ69" i="1" s="1"/>
  <c r="BA40" i="1"/>
  <c r="BA69" i="1" s="1"/>
  <c r="BB40" i="1"/>
  <c r="BB69" i="1" s="1"/>
  <c r="BC40" i="1"/>
  <c r="BC69" i="1" s="1"/>
  <c r="BD40" i="1"/>
  <c r="BD69" i="1" s="1"/>
  <c r="BE40" i="1"/>
  <c r="BE69" i="1" s="1"/>
  <c r="BF40" i="1"/>
  <c r="BF69" i="1" s="1"/>
  <c r="BG69" i="1"/>
  <c r="BH69" i="1"/>
  <c r="E41" i="1"/>
  <c r="E48" i="1" s="1"/>
  <c r="F41" i="1"/>
  <c r="G41" i="1"/>
  <c r="H41" i="1"/>
  <c r="I41" i="1"/>
  <c r="J41" i="1"/>
  <c r="K41" i="1"/>
  <c r="K48" i="1" s="1"/>
  <c r="L41" i="1"/>
  <c r="M41" i="1"/>
  <c r="N41" i="1"/>
  <c r="N48" i="1" s="1"/>
  <c r="O41" i="1"/>
  <c r="O48" i="1" s="1"/>
  <c r="P41" i="1"/>
  <c r="Q41" i="1"/>
  <c r="Q48" i="1" s="1"/>
  <c r="R41" i="1"/>
  <c r="R48" i="1" s="1"/>
  <c r="S41" i="1"/>
  <c r="S48" i="1" s="1"/>
  <c r="T41" i="1"/>
  <c r="U41" i="1"/>
  <c r="V41" i="1"/>
  <c r="W41" i="1"/>
  <c r="X41" i="1"/>
  <c r="Y41" i="1"/>
  <c r="Z41" i="1"/>
  <c r="AA41" i="1"/>
  <c r="AA48" i="1" s="1"/>
  <c r="AB41" i="1"/>
  <c r="AC41" i="1"/>
  <c r="AD41" i="1"/>
  <c r="AD48" i="1" s="1"/>
  <c r="AE41" i="1"/>
  <c r="AE48" i="1" s="1"/>
  <c r="AF41" i="1"/>
  <c r="AG41" i="1"/>
  <c r="AG48" i="1" s="1"/>
  <c r="AH41" i="1"/>
  <c r="AH48" i="1" s="1"/>
  <c r="AI41" i="1"/>
  <c r="AJ41" i="1"/>
  <c r="AK41" i="1"/>
  <c r="AL41" i="1"/>
  <c r="AM41" i="1"/>
  <c r="AM48" i="1" s="1"/>
  <c r="AN41" i="1"/>
  <c r="AO41" i="1"/>
  <c r="AO48" i="1" s="1"/>
  <c r="AP41" i="1"/>
  <c r="AQ41" i="1"/>
  <c r="AQ48" i="1" s="1"/>
  <c r="AR41" i="1"/>
  <c r="AS41" i="1"/>
  <c r="AT41" i="1"/>
  <c r="AT48" i="1" s="1"/>
  <c r="AU41" i="1"/>
  <c r="AU48" i="1" s="1"/>
  <c r="AV41" i="1"/>
  <c r="AW41" i="1"/>
  <c r="AX41" i="1"/>
  <c r="AY41" i="1"/>
  <c r="AZ41" i="1"/>
  <c r="BA41" i="1"/>
  <c r="BB41" i="1"/>
  <c r="BC41" i="1"/>
  <c r="BC48" i="1" s="1"/>
  <c r="BD41" i="1"/>
  <c r="BE41" i="1"/>
  <c r="BE48" i="1" s="1"/>
  <c r="BF41" i="1"/>
  <c r="BG48"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I19" i="4" s="1"/>
  <c r="BF44" i="1"/>
  <c r="BG44" i="1"/>
  <c r="J19" i="4" s="1"/>
  <c r="BH44" i="1"/>
  <c r="E45" i="1"/>
  <c r="J45" i="1"/>
  <c r="Q45" i="1"/>
  <c r="Y45" i="1"/>
  <c r="AW45"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I21" i="4" s="1"/>
  <c r="BF46" i="1"/>
  <c r="BG46" i="1"/>
  <c r="J21" i="4" s="1"/>
  <c r="BH46"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I22" i="4" s="1"/>
  <c r="BF47" i="1"/>
  <c r="BG47" i="1"/>
  <c r="J22" i="4" s="1"/>
  <c r="BH47" i="1"/>
  <c r="I48" i="1"/>
  <c r="AW48" i="1"/>
  <c r="D41" i="1"/>
  <c r="D40" i="1"/>
  <c r="D39" i="1"/>
  <c r="D38" i="1"/>
  <c r="AX48" i="1" l="1"/>
  <c r="Y48" i="1"/>
  <c r="BJ58" i="1"/>
  <c r="AS48" i="1"/>
  <c r="U48" i="1"/>
  <c r="G48" i="1"/>
  <c r="AK48" i="1"/>
  <c r="AC48" i="1"/>
  <c r="AI48" i="1"/>
  <c r="BF45" i="1"/>
  <c r="BA48" i="1"/>
  <c r="M48" i="1"/>
  <c r="BE45" i="1"/>
  <c r="I20" i="4" s="1"/>
  <c r="AY48" i="1"/>
  <c r="W48" i="1"/>
  <c r="BG45" i="1"/>
  <c r="J20" i="4" s="1"/>
  <c r="AP48" i="1"/>
  <c r="Z48" i="1"/>
  <c r="J48" i="1"/>
  <c r="BB48" i="1"/>
  <c r="AL48" i="1"/>
  <c r="V48" i="1"/>
  <c r="F48" i="1"/>
  <c r="BF48" i="1"/>
  <c r="BH48" i="1"/>
  <c r="BD48" i="1"/>
  <c r="AZ48" i="1"/>
  <c r="AV48" i="1"/>
  <c r="AR48" i="1"/>
  <c r="AN48" i="1"/>
  <c r="AJ48" i="1"/>
  <c r="AF48" i="1"/>
  <c r="AB48" i="1"/>
  <c r="X48" i="1"/>
  <c r="T48" i="1"/>
  <c r="P48" i="1"/>
  <c r="L48" i="1"/>
  <c r="H48" i="1"/>
  <c r="BH45" i="1"/>
  <c r="J13" i="4"/>
  <c r="J9" i="4"/>
  <c r="D43" i="1"/>
  <c r="D18" i="4"/>
  <c r="H18" i="4"/>
  <c r="D44" i="1"/>
  <c r="F19" i="4"/>
  <c r="D45" i="1"/>
  <c r="D20" i="4"/>
  <c r="H20" i="4"/>
  <c r="D46" i="1"/>
  <c r="F21" i="4"/>
  <c r="D47" i="1"/>
  <c r="D22" i="4"/>
  <c r="H22" i="4"/>
  <c r="D48"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D65" i="1"/>
  <c r="D66" i="1"/>
  <c r="D67" i="1"/>
  <c r="D68" i="1"/>
  <c r="D69" i="1"/>
  <c r="H12" i="4"/>
  <c r="G12" i="4"/>
  <c r="F12" i="4"/>
  <c r="E12" i="4"/>
  <c r="D12" i="4"/>
  <c r="H11" i="4"/>
  <c r="G11" i="4"/>
  <c r="F11" i="4"/>
  <c r="E11" i="4"/>
  <c r="D11" i="4"/>
  <c r="H8" i="4"/>
  <c r="G8" i="4"/>
  <c r="F8" i="4"/>
  <c r="E8" i="4"/>
  <c r="D8" i="4"/>
  <c r="I15" i="4"/>
  <c r="H7" i="4"/>
  <c r="G7" i="4"/>
  <c r="F7" i="4"/>
  <c r="E7" i="4"/>
  <c r="D7" i="4"/>
  <c r="G5" i="4"/>
  <c r="H5" i="4"/>
  <c r="E5" i="4"/>
  <c r="F5" i="4"/>
  <c r="BD15" i="2"/>
  <c r="BC96" i="1"/>
  <c r="BD96" i="1"/>
  <c r="BE96" i="1"/>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C15"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C12" i="2"/>
  <c r="B15" i="2"/>
  <c r="BA97" i="1"/>
  <c r="BC97" i="1"/>
  <c r="BD97" i="1"/>
  <c r="BC98" i="1"/>
  <c r="BD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BB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G22" i="4"/>
  <c r="F22" i="4"/>
  <c r="E22" i="4"/>
  <c r="H21" i="4"/>
  <c r="G21" i="4"/>
  <c r="E21" i="4"/>
  <c r="D21" i="4"/>
  <c r="G20" i="4"/>
  <c r="F20" i="4"/>
  <c r="E20" i="4"/>
  <c r="H19" i="4"/>
  <c r="G19" i="4"/>
  <c r="E19" i="4"/>
  <c r="D19" i="4"/>
  <c r="G18" i="4"/>
  <c r="F18" i="4"/>
  <c r="E18" i="4"/>
  <c r="H13" i="4" l="1"/>
  <c r="D15" i="4"/>
  <c r="V60" i="1"/>
  <c r="F60" i="1"/>
  <c r="BB60" i="1"/>
  <c r="AX60" i="1"/>
  <c r="AH60" i="1"/>
  <c r="R60" i="1"/>
  <c r="AL60" i="1"/>
  <c r="AD60" i="1"/>
  <c r="Z60" i="1"/>
  <c r="N60" i="1"/>
  <c r="J60" i="1"/>
  <c r="E13" i="4"/>
  <c r="H9" i="4"/>
  <c r="F9" i="4"/>
  <c r="I9" i="4"/>
  <c r="I13" i="4"/>
  <c r="AT60" i="1"/>
  <c r="AP60" i="1"/>
  <c r="G9" i="4"/>
  <c r="BE60" i="1"/>
  <c r="BA60" i="1"/>
  <c r="AW60" i="1"/>
  <c r="AS60" i="1"/>
  <c r="AO60" i="1"/>
  <c r="AK60" i="1"/>
  <c r="AG60" i="1"/>
  <c r="AC60" i="1"/>
  <c r="Y60" i="1"/>
  <c r="U60" i="1"/>
  <c r="Q60" i="1"/>
  <c r="M60" i="1"/>
  <c r="I60" i="1"/>
  <c r="E60" i="1"/>
  <c r="BD60" i="1"/>
  <c r="AZ60" i="1"/>
  <c r="AV60" i="1"/>
  <c r="AR60" i="1"/>
  <c r="AN60" i="1"/>
  <c r="AJ60" i="1"/>
  <c r="AF60" i="1"/>
  <c r="AB60" i="1"/>
  <c r="X60" i="1"/>
  <c r="T60" i="1"/>
  <c r="P60" i="1"/>
  <c r="L60" i="1"/>
  <c r="H60" i="1"/>
  <c r="D60" i="1"/>
  <c r="BC60" i="1"/>
  <c r="AY60" i="1"/>
  <c r="AU60" i="1"/>
  <c r="AQ60" i="1"/>
  <c r="AM60" i="1"/>
  <c r="AI60" i="1"/>
  <c r="AE60" i="1"/>
  <c r="AA60" i="1"/>
  <c r="W60" i="1"/>
  <c r="S60" i="1"/>
  <c r="O60" i="1"/>
  <c r="K60" i="1"/>
  <c r="G60" i="1"/>
  <c r="F13" i="4"/>
  <c r="F15" i="4"/>
  <c r="E9" i="4"/>
  <c r="H15" i="4"/>
  <c r="E15" i="4"/>
  <c r="D13" i="4"/>
  <c r="G15" i="4"/>
  <c r="D9" i="4"/>
  <c r="G13" i="4"/>
</calcChain>
</file>

<file path=xl/sharedStrings.xml><?xml version="1.0" encoding="utf-8"?>
<sst xmlns="http://schemas.openxmlformats.org/spreadsheetml/2006/main" count="307" uniqueCount="135">
  <si>
    <t xml:space="preserve">                                                                                                                                   </t>
  </si>
  <si>
    <t xml:space="preserve">United States                                                                                                                      </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</si>
  <si>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</si>
  <si>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</si>
  <si>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</si>
  <si>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</si>
  <si>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</si>
  <si>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</si>
  <si>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</si>
  <si>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</si>
  <si>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</si>
  <si>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</si>
  <si>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</si>
  <si>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</si>
  <si>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</si>
  <si>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</si>
  <si>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</si>
  <si>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</si>
  <si>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</si>
  <si>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</si>
  <si>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</si>
  <si>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</si>
  <si>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</si>
  <si>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</si>
  <si>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</si>
  <si>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</si>
  <si>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</si>
  <si>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</si>
  <si>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</si>
  <si>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</si>
  <si>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</si>
  <si>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</si>
  <si>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</si>
  <si>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</si>
  <si>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</si>
  <si>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</si>
  <si>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</si>
  <si>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</si>
  <si>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</si>
  <si>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</si>
  <si>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</si>
  <si>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</si>
  <si>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</si>
  <si>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</si>
  <si>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</si>
  <si>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</si>
  <si>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</si>
  <si>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</si>
  <si>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</si>
  <si>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</si>
  <si>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</si>
  <si>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</si>
  <si>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</si>
  <si>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Numbers</t>
  </si>
  <si>
    <t>Thousand dollars</t>
  </si>
  <si>
    <t xml:space="preserve">Farm assets                                                                                                                        </t>
  </si>
  <si>
    <t xml:space="preserve"> Real estate                                                                                                                       </t>
  </si>
  <si>
    <t xml:space="preserve"> Livestock and poultry                                                                                            </t>
  </si>
  <si>
    <t xml:space="preserve"> Machinery and motor vehicles                                              </t>
  </si>
  <si>
    <t xml:space="preserve"> Crops                                                           </t>
  </si>
  <si>
    <t xml:space="preserve"> Purchased inputs                                                                                                                  </t>
  </si>
  <si>
    <t xml:space="preserve"> Financial                                                                                                                         </t>
  </si>
  <si>
    <t xml:space="preserve">Farm debt                                                                                                </t>
  </si>
  <si>
    <t xml:space="preserve">  Farm Credit System                                                                                                               </t>
  </si>
  <si>
    <t xml:space="preserve">  Farm Service Agency                                                                                               </t>
  </si>
  <si>
    <t xml:space="preserve">  Commercial banks                                                                                                                 </t>
  </si>
  <si>
    <t xml:space="preserve">  Life insurance companies                                                                                                         </t>
  </si>
  <si>
    <t xml:space="preserve">  Individuals and others                                                                                                           </t>
  </si>
  <si>
    <t xml:space="preserve">  CCC storage &amp; drying loans                                                                                                       </t>
  </si>
  <si>
    <t xml:space="preserve"> Nonreal estate                                                                                                                    </t>
  </si>
  <si>
    <t xml:space="preserve">  Farm Service Agency                                                                                             </t>
  </si>
  <si>
    <t xml:space="preserve">Equity                                                                                                                             </t>
  </si>
  <si>
    <t>Real estate debt</t>
  </si>
  <si>
    <t>Nonreal estate debt</t>
  </si>
  <si>
    <t>Assets</t>
  </si>
  <si>
    <t xml:space="preserve">Ratio:                                                                                                                             </t>
  </si>
  <si>
    <t xml:space="preserve"> Debt/equity                                                                                                                       </t>
  </si>
  <si>
    <t xml:space="preserve"> Debt/assets                                                                                                                       </t>
  </si>
  <si>
    <t>Lender Shares</t>
  </si>
  <si>
    <t>Year</t>
  </si>
  <si>
    <t>Farm Credit System</t>
  </si>
  <si>
    <t>Farm Service Agency</t>
  </si>
  <si>
    <t>Commercial banks</t>
  </si>
  <si>
    <t>Life insurance co.</t>
  </si>
  <si>
    <t>Individuals and others</t>
  </si>
  <si>
    <t>CCC storage &amp; drying loans</t>
  </si>
  <si>
    <t xml:space="preserve">Total </t>
  </si>
  <si>
    <t>Total Real Estate Debt</t>
  </si>
  <si>
    <t>Nonrealestate</t>
  </si>
  <si>
    <t>Total NonReal Estate Debt</t>
  </si>
  <si>
    <t>FCS Ag Debt Volume</t>
  </si>
  <si>
    <t>FCS Non Real Estate Debt</t>
  </si>
  <si>
    <t xml:space="preserve">FCS Resl Estate Debt </t>
  </si>
  <si>
    <t xml:space="preserve">1/ Excludes horses, mules, and broilers.                                                                                           </t>
  </si>
  <si>
    <t xml:space="preserve">2/ Include only farm share value for trucks and autos.                                                                             </t>
  </si>
  <si>
    <t xml:space="preserve">3/ All non-CCC crops held on farms plus the value above loan rate                                                                  </t>
  </si>
  <si>
    <t xml:space="preserve">   for crops held under CCC.                                                                                                       </t>
  </si>
  <si>
    <t xml:space="preserve">4/ Excludes debt for nonfarm purposes.                                                                                             </t>
  </si>
  <si>
    <t xml:space="preserve">5/ Farmers Home Administration prior to 1994.                                                                                      </t>
  </si>
  <si>
    <t xml:space="preserve">  Farmer Mac</t>
  </si>
  <si>
    <t xml:space="preserve">Year </t>
  </si>
  <si>
    <t>Select Series to Graph</t>
  </si>
  <si>
    <t xml:space="preserve">Number of Farms                                                                                                                              </t>
  </si>
  <si>
    <t xml:space="preserve">Lender Shares of Debt through time: </t>
  </si>
  <si>
    <t xml:space="preserve">Economic Research Service/USDA.                   </t>
  </si>
  <si>
    <t>Sources/Notes:</t>
  </si>
  <si>
    <t>Source:  USDA - ERS, various years</t>
  </si>
  <si>
    <t>Real Estate</t>
  </si>
  <si>
    <t>Non Real Estate</t>
  </si>
  <si>
    <t>Farm Debt</t>
  </si>
  <si>
    <t>Selected Indicators</t>
  </si>
  <si>
    <t xml:space="preserve"> Real estate value/equity</t>
  </si>
  <si>
    <t xml:space="preserve"> Real estate value/assets</t>
  </si>
  <si>
    <t xml:space="preserve"> Real estate debt to D</t>
  </si>
  <si>
    <t xml:space="preserve"> E/A</t>
  </si>
  <si>
    <t xml:space="preserve"> Debt/Equity                                                                                                                       </t>
  </si>
  <si>
    <t xml:space="preserve"> Debt/Assets                                                                                                                       </t>
  </si>
  <si>
    <t xml:space="preserve"> Real Estate/Equity</t>
  </si>
  <si>
    <t xml:space="preserve"> Real Estate/Assets</t>
  </si>
  <si>
    <t xml:space="preserve">Farm Assets </t>
  </si>
  <si>
    <t>Equity</t>
  </si>
  <si>
    <t>($ millions, except ratios - source ERS-USDA)</t>
  </si>
  <si>
    <t xml:space="preserve"> Real Estate D/Total D</t>
  </si>
  <si>
    <t>NA</t>
  </si>
  <si>
    <t>Table 1.  Selected Balance Sheet Characteristics of US Agricultural Sector</t>
  </si>
  <si>
    <t>(f) forecasted and subject to revision</t>
  </si>
  <si>
    <t xml:space="preserve">Table 1--Farm business balance sheet, 1960-2019f                                            </t>
  </si>
  <si>
    <t>(not available)</t>
  </si>
  <si>
    <t>2020(p)</t>
  </si>
  <si>
    <t xml:space="preserve">Real estate debt                                                                                                                    </t>
  </si>
  <si>
    <t xml:space="preserve">Real estate assets                                                                                                                 </t>
  </si>
  <si>
    <t>2023(p)</t>
  </si>
  <si>
    <t>1,988,288(f)</t>
  </si>
  <si>
    <t>not available</t>
  </si>
  <si>
    <t xml:space="preserve">Table 1--Farm business balance sheet, 1960-2023f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</si>
</sst>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_);\(#,##0.00000\)"/>
    <numFmt numFmtId="165" formatCode="0.0%"/>
    <numFmt numFmtId="166" formatCode="_(* #,##0_);_(* \(#,##0\);_(* &quot;-&quot;??_);_(@_)"/>
    <numFmt numFmtId="167" formatCode="0_);\(0\)"/>
  </numFmts>
  <fonts count="27" x14ac:knownFonts="1">
    <font>
      <sz val="10"/>
      <name val="Courier"/>
      <family val="3"/>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b/>
      <i/>
      <sz val="10"/>
      <name val="Arial"/>
      <family val="2"/>
    </font>
    <font>
      <sz val="10"/>
      <color theme="3"/>
      <name val="Calibri"/>
      <family val="2"/>
      <scheme val="minor"/>
    </font>
    <font>
      <sz val="10"/>
      <name val="Calibri"/>
      <family val="2"/>
      <scheme val="minor"/>
    </font>
    <font>
      <sz val="8"/>
      <name val="Calibri"/>
      <family val="2"/>
      <scheme val="minor"/>
    </font>
    <font>
      <i/>
      <sz val="7"/>
      <name val="Calibri"/>
      <family val="2"/>
      <scheme val="minor"/>
    </font>
    <font>
      <b/>
      <sz val="10"/>
      <name val="Calibri"/>
      <family val="2"/>
      <scheme val="minor"/>
    </font>
    <font>
      <sz val="10"/>
      <color theme="0"/>
      <name val="Arial"/>
      <family val="2"/>
    </font>
    <font>
      <sz val="11"/>
      <color theme="0" tint="-0.249977111117893"/>
      <name val="Calibri"/>
      <family val="2"/>
      <scheme val="minor"/>
    </font>
    <font>
      <i/>
      <sz val="9"/>
      <name val="Arial"/>
      <family val="2"/>
    </font>
    <font>
      <sz val="8"/>
      <name val="Arial"/>
      <family val="2"/>
    </font>
    <font>
      <i/>
      <sz val="10"/>
      <name val="Arial"/>
      <family val="2"/>
    </font>
    <font>
      <b/>
      <sz val="11"/>
      <name val="Arial"/>
      <family val="2"/>
    </font>
    <font>
      <b/>
      <i/>
      <sz val="11"/>
      <name val="Arial"/>
      <family val="2"/>
    </font>
    <font>
      <sz val="11"/>
      <name val="Arial"/>
      <family val="2"/>
    </font>
    <font>
      <i/>
      <sz val="11"/>
      <name val="Arial"/>
      <family val="2"/>
    </font>
    <font>
      <sz val="9"/>
      <color rgb="FF000000"/>
      <name val="Arial"/>
      <family val="2"/>
    </font>
    <font>
      <sz val="11"/>
      <color rgb="FF000000"/>
      <name val="Calibri"/>
      <family val="2"/>
      <scheme val="minor"/>
    </font>
    <font>
      <sz val="9"/>
      <name val="Courier"/>
      <family val="3"/>
    </font>
    <font>
      <sz val="11"/>
      <name val="Courier"/>
      <family val="3"/>
    </font>
    <font>
      <sz val="8"/>
      <name val="Courier"/>
      <family val="3"/>
    </font>
    <font>
      <sz val="11"/>
      <name val="Calibri"/>
      <family val="2"/>
    </font>
  </fonts>
  <fills count="4">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9">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4" fillId="0" borderId="0"/>
    <xf numFmtId="0" fontId="2" fillId="0" borderId="0"/>
    <xf numFmtId="0" fontId="4" fillId="0" borderId="0"/>
    <xf numFmtId="0" fontId="4" fillId="0" borderId="0"/>
    <xf numFmtId="0" fontId="3" fillId="0" borderId="0"/>
    <xf numFmtId="9" fontId="2" fillId="0" borderId="0" applyFont="0" applyFill="0" applyBorder="0" applyAlignment="0" applyProtection="0"/>
    <xf numFmtId="0" fontId="22" fillId="0" borderId="0"/>
    <xf numFmtId="0" fontId="1"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26" fillId="0" borderId="0"/>
  </cellStyleXfs>
  <cellXfs count="110">
    <xf numFmtId="0" fontId="0" fillId="0" borderId="0" xfId="0"/>
    <xf numFmtId="0" fontId="3" fillId="0" borderId="0" xfId="0" applyFont="1" applyAlignment="1">
      <alignment horizontal="left"/>
    </xf>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right"/>
    </xf>
    <xf numFmtId="0" fontId="3" fillId="0" borderId="1" xfId="0" applyFont="1" applyBorder="1"/>
    <xf numFmtId="37" fontId="3" fillId="0" borderId="0" xfId="0" applyNumberFormat="1" applyFont="1"/>
    <xf numFmtId="0" fontId="5" fillId="0" borderId="0" xfId="0" applyFont="1"/>
    <xf numFmtId="0" fontId="3" fillId="0" borderId="0" xfId="0" applyFont="1" applyAlignment="1">
      <alignment horizontal="left" indent="1"/>
    </xf>
    <xf numFmtId="164" fontId="3" fillId="0" borderId="0" xfId="0" applyNumberFormat="1" applyFont="1"/>
    <xf numFmtId="37" fontId="3" fillId="0" borderId="0" xfId="0" applyNumberFormat="1" applyFont="1" applyAlignment="1">
      <alignment horizontal="center"/>
    </xf>
    <xf numFmtId="10" fontId="3" fillId="0" borderId="0" xfId="2" applyNumberFormat="1" applyFont="1" applyProtection="1"/>
    <xf numFmtId="165" fontId="3" fillId="0" borderId="0" xfId="2" applyNumberFormat="1" applyFont="1" applyProtection="1"/>
    <xf numFmtId="166" fontId="3" fillId="0" borderId="0" xfId="1" applyNumberFormat="1" applyFont="1" applyProtection="1"/>
    <xf numFmtId="0" fontId="5" fillId="0" borderId="0" xfId="0" applyFont="1" applyAlignment="1">
      <alignment horizontal="left"/>
    </xf>
    <xf numFmtId="0" fontId="6" fillId="0" borderId="0" xfId="0" applyFont="1" applyAlignment="1">
      <alignment horizontal="left"/>
    </xf>
    <xf numFmtId="0" fontId="7" fillId="2" borderId="2" xfId="0" applyFont="1" applyFill="1" applyBorder="1"/>
    <xf numFmtId="0" fontId="8" fillId="0" borderId="0" xfId="0" applyFont="1"/>
    <xf numFmtId="0" fontId="9" fillId="0" borderId="0" xfId="0" applyFont="1" applyAlignment="1">
      <alignment horizontal="left" indent="2"/>
    </xf>
    <xf numFmtId="0" fontId="9" fillId="0" borderId="0" xfId="0" applyFont="1" applyAlignment="1">
      <alignment horizontal="right" indent="1"/>
    </xf>
    <xf numFmtId="0" fontId="10" fillId="0" borderId="0" xfId="0" applyFont="1"/>
    <xf numFmtId="0" fontId="11" fillId="0" borderId="0" xfId="0" applyFont="1"/>
    <xf numFmtId="37" fontId="11" fillId="0" borderId="0" xfId="0" applyNumberFormat="1" applyFont="1" applyAlignment="1">
      <alignment horizontal="right"/>
    </xf>
    <xf numFmtId="0" fontId="8" fillId="0" borderId="0" xfId="0" applyFont="1" applyAlignment="1">
      <alignment horizontal="left" indent="1"/>
    </xf>
    <xf numFmtId="37" fontId="8" fillId="0" borderId="0" xfId="0" applyNumberFormat="1" applyFont="1" applyAlignment="1">
      <alignment horizontal="right"/>
    </xf>
    <xf numFmtId="0" fontId="8" fillId="0" borderId="0" xfId="0" applyFont="1" applyAlignment="1">
      <alignment horizontal="right"/>
    </xf>
    <xf numFmtId="165" fontId="8" fillId="0" borderId="0" xfId="2" applyNumberFormat="1" applyFont="1" applyBorder="1" applyAlignment="1">
      <alignment horizontal="right"/>
    </xf>
    <xf numFmtId="43" fontId="12" fillId="0" borderId="0" xfId="0" applyNumberFormat="1" applyFont="1" applyAlignment="1">
      <alignment horizontal="right"/>
    </xf>
    <xf numFmtId="165" fontId="0" fillId="0" borderId="0" xfId="2" applyNumberFormat="1" applyFont="1"/>
    <xf numFmtId="0" fontId="13" fillId="0" borderId="0" xfId="0" applyFont="1"/>
    <xf numFmtId="0" fontId="3" fillId="0" borderId="1" xfId="0" applyFont="1" applyBorder="1" applyAlignment="1">
      <alignment horizontal="left"/>
    </xf>
    <xf numFmtId="0" fontId="3" fillId="0" borderId="1" xfId="0" applyFont="1" applyBorder="1" applyAlignment="1">
      <alignment horizontal="center"/>
    </xf>
    <xf numFmtId="0" fontId="12" fillId="0" borderId="0" xfId="0" applyFont="1" applyAlignment="1">
      <alignment horizontal="left"/>
    </xf>
    <xf numFmtId="167" fontId="12" fillId="0" borderId="0" xfId="1" applyNumberFormat="1" applyFont="1" applyProtection="1"/>
    <xf numFmtId="164" fontId="12" fillId="0" borderId="0" xfId="0" applyNumberFormat="1" applyFont="1"/>
    <xf numFmtId="37" fontId="14" fillId="0" borderId="0" xfId="0" applyNumberFormat="1" applyFont="1"/>
    <xf numFmtId="0" fontId="15" fillId="0" borderId="0" xfId="0" applyFont="1" applyAlignment="1">
      <alignment horizontal="right"/>
    </xf>
    <xf numFmtId="0" fontId="17" fillId="0" borderId="0" xfId="0" applyFont="1"/>
    <xf numFmtId="37" fontId="17" fillId="0" borderId="0" xfId="0" applyNumberFormat="1" applyFont="1"/>
    <xf numFmtId="0" fontId="19" fillId="0" borderId="0" xfId="0" applyFont="1" applyAlignment="1">
      <alignment horizontal="left" indent="1"/>
    </xf>
    <xf numFmtId="37" fontId="19" fillId="0" borderId="0" xfId="0" applyNumberFormat="1" applyFont="1"/>
    <xf numFmtId="0" fontId="19" fillId="0" borderId="0" xfId="0" applyFont="1"/>
    <xf numFmtId="0" fontId="19" fillId="0" borderId="1" xfId="0" applyFont="1" applyBorder="1" applyAlignment="1">
      <alignment horizontal="left" indent="1"/>
    </xf>
    <xf numFmtId="3" fontId="21" fillId="0" borderId="0" xfId="0" applyNumberFormat="1" applyFont="1"/>
    <xf numFmtId="37" fontId="14" fillId="0" borderId="0" xfId="0" applyNumberFormat="1" applyFont="1" applyAlignment="1">
      <alignment horizontal="center"/>
    </xf>
    <xf numFmtId="167" fontId="12" fillId="0" borderId="0" xfId="1" applyNumberFormat="1" applyFont="1" applyAlignment="1" applyProtection="1">
      <alignment horizontal="center"/>
    </xf>
    <xf numFmtId="165" fontId="3" fillId="0" borderId="0" xfId="2" applyNumberFormat="1" applyFont="1" applyAlignment="1" applyProtection="1">
      <alignment horizontal="right"/>
    </xf>
    <xf numFmtId="166" fontId="3" fillId="0" borderId="0" xfId="1" applyNumberFormat="1" applyFont="1" applyAlignment="1" applyProtection="1">
      <alignment horizontal="right"/>
    </xf>
    <xf numFmtId="37" fontId="18" fillId="0" borderId="4" xfId="0" applyNumberFormat="1" applyFont="1" applyBorder="1" applyAlignment="1">
      <alignment horizontal="right"/>
    </xf>
    <xf numFmtId="37" fontId="20" fillId="0" borderId="4" xfId="0" applyNumberFormat="1" applyFont="1" applyBorder="1" applyAlignment="1">
      <alignment horizontal="right"/>
    </xf>
    <xf numFmtId="0" fontId="5" fillId="0" borderId="1" xfId="1" applyNumberFormat="1" applyFont="1" applyBorder="1" applyProtection="1"/>
    <xf numFmtId="0" fontId="5" fillId="0" borderId="1" xfId="1" applyNumberFormat="1" applyFont="1" applyBorder="1" applyAlignment="1" applyProtection="1">
      <alignment horizontal="right"/>
    </xf>
    <xf numFmtId="37" fontId="3" fillId="3" borderId="0" xfId="0" applyNumberFormat="1" applyFont="1" applyFill="1"/>
    <xf numFmtId="37" fontId="16" fillId="0" borderId="0" xfId="0" applyNumberFormat="1" applyFont="1" applyAlignment="1">
      <alignment horizontal="center"/>
    </xf>
    <xf numFmtId="167" fontId="3" fillId="0" borderId="0" xfId="1" applyNumberFormat="1" applyFont="1" applyAlignment="1" applyProtection="1">
      <alignment horizontal="center"/>
    </xf>
    <xf numFmtId="37" fontId="16" fillId="0" borderId="0" xfId="0" applyNumberFormat="1" applyFont="1"/>
    <xf numFmtId="37" fontId="6" fillId="0" borderId="0" xfId="0" applyNumberFormat="1" applyFont="1" applyAlignment="1">
      <alignment horizontal="center"/>
    </xf>
    <xf numFmtId="0" fontId="6" fillId="0" borderId="0" xfId="0" applyFont="1" applyAlignment="1">
      <alignment horizontal="center"/>
    </xf>
    <xf numFmtId="166" fontId="3" fillId="0" borderId="0" xfId="1" applyNumberFormat="1" applyFont="1"/>
    <xf numFmtId="0" fontId="23" fillId="0" borderId="0" xfId="0" applyFont="1"/>
    <xf numFmtId="165" fontId="23" fillId="0" borderId="0" xfId="2" applyNumberFormat="1" applyFont="1"/>
    <xf numFmtId="0" fontId="24" fillId="0" borderId="0" xfId="0" applyFont="1"/>
    <xf numFmtId="0" fontId="19" fillId="0" borderId="1" xfId="0" applyFont="1" applyBorder="1"/>
    <xf numFmtId="0" fontId="17" fillId="0" borderId="1" xfId="0" applyFont="1" applyBorder="1" applyAlignment="1">
      <alignment horizontal="center"/>
    </xf>
    <xf numFmtId="0" fontId="17" fillId="0" borderId="3" xfId="0" applyFont="1" applyBorder="1" applyAlignment="1">
      <alignment horizontal="center"/>
    </xf>
    <xf numFmtId="0" fontId="17" fillId="0" borderId="0" xfId="0" applyFont="1" applyAlignment="1">
      <alignment horizontal="right"/>
    </xf>
    <xf numFmtId="0" fontId="19" fillId="0" borderId="0" xfId="0" applyFont="1" applyAlignment="1">
      <alignment horizontal="right"/>
    </xf>
    <xf numFmtId="0" fontId="20" fillId="0" borderId="0" xfId="0" applyFont="1" applyAlignment="1">
      <alignment horizontal="right"/>
    </xf>
    <xf numFmtId="0" fontId="17" fillId="0" borderId="4" xfId="0" applyFont="1" applyBorder="1" applyAlignment="1">
      <alignment horizontal="center"/>
    </xf>
    <xf numFmtId="0" fontId="20" fillId="0" borderId="4" xfId="0" applyFont="1" applyBorder="1" applyAlignment="1">
      <alignment horizontal="right"/>
    </xf>
    <xf numFmtId="165" fontId="19" fillId="0" borderId="0" xfId="2" applyNumberFormat="1" applyFont="1" applyAlignment="1"/>
    <xf numFmtId="165" fontId="20" fillId="0" borderId="4" xfId="2" applyNumberFormat="1" applyFont="1" applyBorder="1" applyAlignment="1">
      <alignment horizontal="right"/>
    </xf>
    <xf numFmtId="165" fontId="19" fillId="0" borderId="0" xfId="2" applyNumberFormat="1" applyFont="1" applyBorder="1" applyAlignment="1"/>
    <xf numFmtId="165" fontId="20" fillId="0" borderId="0" xfId="2" applyNumberFormat="1" applyFont="1" applyBorder="1" applyAlignment="1">
      <alignment horizontal="right"/>
    </xf>
    <xf numFmtId="165" fontId="19" fillId="0" borderId="1" xfId="2" applyNumberFormat="1" applyFont="1" applyBorder="1" applyAlignment="1"/>
    <xf numFmtId="165" fontId="20" fillId="0" borderId="3" xfId="2" applyNumberFormat="1" applyFont="1" applyBorder="1" applyAlignment="1">
      <alignment horizontal="right"/>
    </xf>
    <xf numFmtId="165" fontId="20" fillId="0" borderId="1" xfId="2" applyNumberFormat="1" applyFont="1" applyBorder="1" applyAlignment="1">
      <alignment horizontal="right"/>
    </xf>
    <xf numFmtId="165" fontId="24" fillId="0" borderId="0" xfId="2" applyNumberFormat="1" applyFont="1"/>
    <xf numFmtId="3" fontId="26" fillId="0" borderId="0" xfId="18" applyNumberFormat="1"/>
    <xf numFmtId="0" fontId="24" fillId="0" borderId="0" xfId="0" applyFont="1" applyBorder="1"/>
    <xf numFmtId="0" fontId="0" fillId="0" borderId="0" xfId="0" applyBorder="1"/>
    <xf numFmtId="0" fontId="17" fillId="0" borderId="0" xfId="0" applyFont="1" applyBorder="1" applyAlignment="1">
      <alignment horizontal="center"/>
    </xf>
    <xf numFmtId="0" fontId="19" fillId="0" borderId="0" xfId="0" applyFont="1" applyBorder="1" applyAlignment="1">
      <alignment horizontal="right"/>
    </xf>
    <xf numFmtId="37" fontId="18" fillId="0" borderId="0" xfId="0" applyNumberFormat="1" applyFont="1" applyBorder="1" applyAlignment="1">
      <alignment horizontal="right"/>
    </xf>
    <xf numFmtId="37" fontId="20" fillId="0" borderId="0" xfId="0" applyNumberFormat="1" applyFont="1" applyBorder="1" applyAlignment="1">
      <alignment horizontal="right"/>
    </xf>
    <xf numFmtId="0" fontId="20" fillId="0" borderId="0" xfId="0" applyFont="1" applyBorder="1" applyAlignment="1">
      <alignment horizontal="right"/>
    </xf>
    <xf numFmtId="0" fontId="3" fillId="0" borderId="0" xfId="0" applyFont="1" applyFill="1"/>
    <xf numFmtId="0" fontId="0" fillId="0" borderId="0" xfId="0" applyFill="1"/>
    <xf numFmtId="0" fontId="4" fillId="0" borderId="0" xfId="0" applyFont="1" applyFill="1"/>
    <xf numFmtId="0" fontId="3" fillId="0" borderId="1" xfId="0" applyFont="1" applyFill="1" applyBorder="1" applyAlignment="1">
      <alignment horizontal="center"/>
    </xf>
    <xf numFmtId="0" fontId="3" fillId="0" borderId="0" xfId="0" applyFont="1" applyFill="1" applyAlignment="1">
      <alignment horizontal="center"/>
    </xf>
    <xf numFmtId="37" fontId="14" fillId="0" borderId="0" xfId="0" applyNumberFormat="1" applyFont="1" applyFill="1" applyAlignment="1">
      <alignment horizontal="center"/>
    </xf>
    <xf numFmtId="3" fontId="26" fillId="0" borderId="0" xfId="18" applyNumberFormat="1" applyFill="1"/>
    <xf numFmtId="37" fontId="3" fillId="0" borderId="0" xfId="0" applyNumberFormat="1" applyFont="1" applyFill="1"/>
    <xf numFmtId="37" fontId="3" fillId="0" borderId="0" xfId="0" applyNumberFormat="1" applyFont="1" applyFill="1" applyAlignment="1">
      <alignment horizontal="center"/>
    </xf>
    <xf numFmtId="166" fontId="3" fillId="0" borderId="0" xfId="1" applyNumberFormat="1" applyFont="1" applyFill="1"/>
    <xf numFmtId="37" fontId="16" fillId="0" borderId="0" xfId="0" applyNumberFormat="1" applyFont="1" applyFill="1" applyAlignment="1">
      <alignment horizontal="center"/>
    </xf>
    <xf numFmtId="167" fontId="3" fillId="0" borderId="0" xfId="1" applyNumberFormat="1" applyFont="1" applyFill="1" applyAlignment="1" applyProtection="1">
      <alignment horizontal="center"/>
    </xf>
    <xf numFmtId="43" fontId="12" fillId="0" borderId="0" xfId="0" applyNumberFormat="1" applyFont="1" applyFill="1" applyAlignment="1">
      <alignment horizontal="right"/>
    </xf>
    <xf numFmtId="10" fontId="3" fillId="0" borderId="0" xfId="2" applyNumberFormat="1" applyFont="1" applyFill="1" applyProtection="1"/>
    <xf numFmtId="165" fontId="3" fillId="0" borderId="0" xfId="2" applyNumberFormat="1" applyFont="1" applyFill="1" applyProtection="1"/>
    <xf numFmtId="164" fontId="3" fillId="0" borderId="0" xfId="0" applyNumberFormat="1" applyFont="1" applyFill="1"/>
    <xf numFmtId="0" fontId="5" fillId="0" borderId="1" xfId="1" applyNumberFormat="1" applyFont="1" applyFill="1" applyBorder="1" applyAlignment="1" applyProtection="1">
      <alignment horizontal="right"/>
    </xf>
    <xf numFmtId="165" fontId="3" fillId="0" borderId="0" xfId="2" applyNumberFormat="1" applyFont="1" applyFill="1" applyAlignment="1" applyProtection="1">
      <alignment horizontal="right"/>
    </xf>
    <xf numFmtId="165" fontId="16" fillId="0" borderId="0" xfId="2" applyNumberFormat="1" applyFont="1" applyFill="1" applyAlignment="1" applyProtection="1">
      <alignment horizontal="right"/>
    </xf>
    <xf numFmtId="166" fontId="3" fillId="0" borderId="0" xfId="1" applyNumberFormat="1" applyFont="1" applyFill="1" applyAlignment="1" applyProtection="1">
      <alignment horizontal="right"/>
    </xf>
    <xf numFmtId="165" fontId="16" fillId="0" borderId="0" xfId="2" applyNumberFormat="1" applyFont="1" applyFill="1" applyProtection="1"/>
    <xf numFmtId="164" fontId="12" fillId="0" borderId="0" xfId="0" applyNumberFormat="1" applyFont="1" applyFill="1"/>
    <xf numFmtId="37" fontId="16" fillId="0" borderId="0" xfId="0" applyNumberFormat="1" applyFont="1" applyFill="1" applyAlignment="1">
      <alignment horizontal="right"/>
    </xf>
  </cellXfs>
  <cellStyles count="19">
    <cellStyle name="Comma" xfId="1" builtinId="3"/>
    <cellStyle name="Comma 3" xfId="4" xr:uid="{00000000-0005-0000-0000-000001000000}"/>
    <cellStyle name="Normal" xfId="0" builtinId="0"/>
    <cellStyle name="Normal 2" xfId="3" xr:uid="{00000000-0005-0000-0000-000003000000}"/>
    <cellStyle name="Normal 2 26 2" xfId="5" xr:uid="{00000000-0005-0000-0000-000004000000}"/>
    <cellStyle name="Normal 3" xfId="12" xr:uid="{00000000-0005-0000-0000-000005000000}"/>
    <cellStyle name="Normal 3 2" xfId="6" xr:uid="{00000000-0005-0000-0000-000006000000}"/>
    <cellStyle name="Normal 3 2 10" xfId="7" xr:uid="{00000000-0005-0000-0000-000007000000}"/>
    <cellStyle name="Normal 3 4" xfId="8" xr:uid="{00000000-0005-0000-0000-000008000000}"/>
    <cellStyle name="Normal 32" xfId="15" xr:uid="{20242F54-3972-466A-9A5A-FBAFD3EF9D97}"/>
    <cellStyle name="Normal 4" xfId="13" xr:uid="{3CDDA28A-E74D-408D-A369-112DFFB8887F}"/>
    <cellStyle name="Normal 5" xfId="18" xr:uid="{A0DEDF6E-60DB-4477-A9A5-ECB66383C9E1}"/>
    <cellStyle name="Normal 7" xfId="9" xr:uid="{00000000-0005-0000-0000-000009000000}"/>
    <cellStyle name="Normal 8 23" xfId="10" xr:uid="{00000000-0005-0000-0000-00000A000000}"/>
    <cellStyle name="Normal 9" xfId="17" xr:uid="{C4C034D7-FEC6-4E2F-80A6-A56BBBE05EFC}"/>
    <cellStyle name="Percent" xfId="2" builtinId="5"/>
    <cellStyle name="Percent 10 2" xfId="11" xr:uid="{00000000-0005-0000-0000-00000C000000}"/>
    <cellStyle name="Percent 10 2 2" xfId="16" xr:uid="{71AF4571-75EE-4DC0-96EC-D62A31309D66}"/>
    <cellStyle name="Percent 2" xfId="14" xr:uid="{335E8F0B-1DDC-4733-8AB3-D1063E43F029}"/>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5073840769903762"/>
          <c:y val="0.16239610673665794"/>
          <c:w val="0.82703937007874018"/>
          <c:h val="0.68921660834062404"/>
        </c:manualLayout>
      </c:layout>
      <c:scatterChart>
        <c:scatterStyle val="lineMarker"/>
        <c:varyColors val="0"/>
        <c:ser>
          <c:idx val="0"/>
          <c:order val="0"/>
          <c:tx>
            <c:strRef>
              <c:f>'Ag Balance Sheet Graphical'!$B$15</c:f>
              <c:strCache>
                <c:ptCount val="1"/>
                <c:pt idx="0">
                  <c:v>Number of Farms                                                                                                                              </c:v>
                </c:pt>
              </c:strCache>
            </c:strRef>
          </c:tx>
          <c:marker>
            <c:symbol val="none"/>
          </c:marker>
          <c:xVal>
            <c:numRef>
              <c:f>'Ag Balance Sheet Graphical'!$C$14:$BD$14</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xVal>
          <c:yVal>
            <c:numRef>
              <c:f>'Ag Balance Sheet Graphical'!$C$15:$BD$15</c:f>
              <c:numCache>
                <c:formatCode>General</c:formatCode>
                <c:ptCount val="54"/>
                <c:pt idx="0">
                  <c:v>3962520</c:v>
                </c:pt>
                <c:pt idx="1">
                  <c:v>3825410</c:v>
                </c:pt>
                <c:pt idx="2">
                  <c:v>3692410</c:v>
                </c:pt>
                <c:pt idx="3">
                  <c:v>3572200</c:v>
                </c:pt>
                <c:pt idx="4">
                  <c:v>3456690</c:v>
                </c:pt>
                <c:pt idx="5">
                  <c:v>3356170</c:v>
                </c:pt>
                <c:pt idx="6">
                  <c:v>3257040</c:v>
                </c:pt>
                <c:pt idx="7">
                  <c:v>3161730</c:v>
                </c:pt>
                <c:pt idx="8">
                  <c:v>3070860</c:v>
                </c:pt>
                <c:pt idx="9">
                  <c:v>3000180</c:v>
                </c:pt>
                <c:pt idx="10">
                  <c:v>2949140</c:v>
                </c:pt>
                <c:pt idx="11">
                  <c:v>2902310</c:v>
                </c:pt>
                <c:pt idx="12">
                  <c:v>2859880</c:v>
                </c:pt>
                <c:pt idx="13">
                  <c:v>2823260</c:v>
                </c:pt>
                <c:pt idx="14">
                  <c:v>2795460</c:v>
                </c:pt>
                <c:pt idx="15">
                  <c:v>2521420</c:v>
                </c:pt>
                <c:pt idx="16">
                  <c:v>2497270</c:v>
                </c:pt>
                <c:pt idx="17">
                  <c:v>2455830</c:v>
                </c:pt>
                <c:pt idx="18">
                  <c:v>2436250</c:v>
                </c:pt>
                <c:pt idx="19">
                  <c:v>2437300</c:v>
                </c:pt>
                <c:pt idx="20">
                  <c:v>2439510</c:v>
                </c:pt>
                <c:pt idx="21">
                  <c:v>2439920</c:v>
                </c:pt>
                <c:pt idx="22">
                  <c:v>2406550</c:v>
                </c:pt>
                <c:pt idx="23">
                  <c:v>2378620</c:v>
                </c:pt>
                <c:pt idx="24">
                  <c:v>2333810</c:v>
                </c:pt>
                <c:pt idx="25">
                  <c:v>2292530</c:v>
                </c:pt>
                <c:pt idx="26">
                  <c:v>2249820</c:v>
                </c:pt>
                <c:pt idx="27">
                  <c:v>2212960</c:v>
                </c:pt>
                <c:pt idx="28">
                  <c:v>2200940</c:v>
                </c:pt>
                <c:pt idx="29">
                  <c:v>2174520</c:v>
                </c:pt>
                <c:pt idx="30">
                  <c:v>2145820</c:v>
                </c:pt>
                <c:pt idx="31">
                  <c:v>2116760</c:v>
                </c:pt>
                <c:pt idx="32">
                  <c:v>2107840</c:v>
                </c:pt>
                <c:pt idx="33">
                  <c:v>2201590</c:v>
                </c:pt>
                <c:pt idx="34">
                  <c:v>2197690</c:v>
                </c:pt>
                <c:pt idx="35">
                  <c:v>2196400</c:v>
                </c:pt>
                <c:pt idx="36">
                  <c:v>2190500</c:v>
                </c:pt>
                <c:pt idx="37">
                  <c:v>2190510</c:v>
                </c:pt>
                <c:pt idx="38">
                  <c:v>2192330</c:v>
                </c:pt>
                <c:pt idx="39">
                  <c:v>2187280</c:v>
                </c:pt>
                <c:pt idx="40">
                  <c:v>2166780</c:v>
                </c:pt>
                <c:pt idx="41">
                  <c:v>2148630</c:v>
                </c:pt>
                <c:pt idx="42">
                  <c:v>2135360</c:v>
                </c:pt>
                <c:pt idx="43">
                  <c:v>2126860</c:v>
                </c:pt>
                <c:pt idx="44">
                  <c:v>2112970</c:v>
                </c:pt>
                <c:pt idx="45">
                  <c:v>2098690</c:v>
                </c:pt>
                <c:pt idx="46">
                  <c:v>2088790</c:v>
                </c:pt>
                <c:pt idx="47">
                  <c:v>2204600</c:v>
                </c:pt>
                <c:pt idx="48">
                  <c:v>2184500</c:v>
                </c:pt>
                <c:pt idx="49">
                  <c:v>2169660</c:v>
                </c:pt>
                <c:pt idx="50">
                  <c:v>2149520</c:v>
                </c:pt>
                <c:pt idx="51">
                  <c:v>2131240</c:v>
                </c:pt>
                <c:pt idx="52">
                  <c:v>2109810</c:v>
                </c:pt>
                <c:pt idx="53">
                  <c:v>2109810</c:v>
                </c:pt>
              </c:numCache>
            </c:numRef>
          </c:yVal>
          <c:smooth val="0"/>
          <c:extLst>
            <c:ext xmlns:c16="http://schemas.microsoft.com/office/drawing/2014/chart" uri="{C3380CC4-5D6E-409C-BE32-E72D297353CC}">
              <c16:uniqueId val="{00000000-EA25-4CD6-AD94-B0303AA3D0E5}"/>
            </c:ext>
          </c:extLst>
        </c:ser>
        <c:dLbls>
          <c:showLegendKey val="0"/>
          <c:showVal val="0"/>
          <c:showCatName val="0"/>
          <c:showSerName val="0"/>
          <c:showPercent val="0"/>
          <c:showBubbleSize val="0"/>
        </c:dLbls>
        <c:axId val="362462592"/>
        <c:axId val="378139392"/>
      </c:scatterChart>
      <c:valAx>
        <c:axId val="362462592"/>
        <c:scaling>
          <c:orientation val="minMax"/>
          <c:max val="2015"/>
          <c:min val="1970"/>
        </c:scaling>
        <c:delete val="0"/>
        <c:axPos val="b"/>
        <c:numFmt formatCode="General" sourceLinked="1"/>
        <c:majorTickMark val="out"/>
        <c:minorTickMark val="none"/>
        <c:tickLblPos val="nextTo"/>
        <c:txPr>
          <a:bodyPr rot="-5400000" vert="horz"/>
          <a:lstStyle/>
          <a:p>
            <a:pPr>
              <a:defRPr/>
            </a:pPr>
            <a:endParaRPr lang="en-US"/>
          </a:p>
        </c:txPr>
        <c:crossAx val="378139392"/>
        <c:crosses val="autoZero"/>
        <c:crossBetween val="midCat"/>
        <c:majorUnit val="4"/>
      </c:valAx>
      <c:valAx>
        <c:axId val="378139392"/>
        <c:scaling>
          <c:orientation val="minMax"/>
        </c:scaling>
        <c:delete val="0"/>
        <c:axPos val="l"/>
        <c:majorGridlines/>
        <c:numFmt formatCode="General" sourceLinked="1"/>
        <c:majorTickMark val="out"/>
        <c:minorTickMark val="none"/>
        <c:tickLblPos val="nextTo"/>
        <c:crossAx val="36246259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Ag Real Estate Debt Shares</a:t>
            </a:r>
          </a:p>
        </c:rich>
      </c:tx>
      <c:layout>
        <c:manualLayout>
          <c:xMode val="edge"/>
          <c:yMode val="edge"/>
          <c:x val="0.31142968525130232"/>
          <c:y val="3.0492817114968356E-2"/>
        </c:manualLayout>
      </c:layout>
      <c:overlay val="0"/>
      <c:spPr>
        <a:noFill/>
        <a:ln w="25400">
          <a:noFill/>
        </a:ln>
      </c:spPr>
    </c:title>
    <c:autoTitleDeleted val="0"/>
    <c:plotArea>
      <c:layout>
        <c:manualLayout>
          <c:layoutTarget val="inner"/>
          <c:xMode val="edge"/>
          <c:yMode val="edge"/>
          <c:x val="0.14762321376494605"/>
          <c:y val="0.1439871759668119"/>
          <c:w val="0.54723127035830654"/>
          <c:h val="0.58119819822326302"/>
        </c:manualLayout>
      </c:layout>
      <c:areaChart>
        <c:grouping val="standard"/>
        <c:varyColors val="0"/>
        <c:ser>
          <c:idx val="5"/>
          <c:order val="5"/>
          <c:tx>
            <c:strRef>
              <c:f>'US AG B-S Background Data'!$C$61</c:f>
              <c:strCache>
                <c:ptCount val="1"/>
                <c:pt idx="0">
                  <c:v>Total Real Estate Debt</c:v>
                </c:pt>
              </c:strCache>
            </c:strRef>
          </c:tx>
          <c:spPr>
            <a:gradFill flip="none" rotWithShape="1">
              <a:gsLst>
                <a:gs pos="0">
                  <a:srgbClr val="DDEBCF"/>
                </a:gs>
                <a:gs pos="50000">
                  <a:srgbClr val="9CB86E"/>
                </a:gs>
                <a:gs pos="100000">
                  <a:srgbClr val="156B13"/>
                </a:gs>
              </a:gsLst>
              <a:lin ang="5400000" scaled="0"/>
              <a:tileRect/>
            </a:gradFill>
          </c:spPr>
          <c:cat>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cat>
          <c:val>
            <c:numRef>
              <c:f>'US AG B-S Background Data'!$D$61:$BO$61</c:f>
              <c:numCache>
                <c:formatCode>_(* #,##0_);_(* \(#,##0\);_(* "-"??_);_(@_)</c:formatCode>
                <c:ptCount val="64"/>
                <c:pt idx="0">
                  <c:v>11309593</c:v>
                </c:pt>
                <c:pt idx="1">
                  <c:v>12318392</c:v>
                </c:pt>
                <c:pt idx="2">
                  <c:v>13488450</c:v>
                </c:pt>
                <c:pt idx="3">
                  <c:v>14981360</c:v>
                </c:pt>
                <c:pt idx="4">
                  <c:v>16850311</c:v>
                </c:pt>
                <c:pt idx="5">
                  <c:v>18915889</c:v>
                </c:pt>
                <c:pt idx="6">
                  <c:v>20696043</c:v>
                </c:pt>
                <c:pt idx="7">
                  <c:v>22613532</c:v>
                </c:pt>
                <c:pt idx="8">
                  <c:v>24729257</c:v>
                </c:pt>
                <c:pt idx="9">
                  <c:v>26415866</c:v>
                </c:pt>
                <c:pt idx="10">
                  <c:v>27238348</c:v>
                </c:pt>
                <c:pt idx="11">
                  <c:v>28826497</c:v>
                </c:pt>
                <c:pt idx="12">
                  <c:v>31379625</c:v>
                </c:pt>
                <c:pt idx="13">
                  <c:v>35188298</c:v>
                </c:pt>
                <c:pt idx="14">
                  <c:v>39563003</c:v>
                </c:pt>
                <c:pt idx="15">
                  <c:v>43750962</c:v>
                </c:pt>
                <c:pt idx="16">
                  <c:v>48484701</c:v>
                </c:pt>
                <c:pt idx="17">
                  <c:v>55834463</c:v>
                </c:pt>
                <c:pt idx="18">
                  <c:v>63424623</c:v>
                </c:pt>
                <c:pt idx="19">
                  <c:v>75778090</c:v>
                </c:pt>
                <c:pt idx="20">
                  <c:v>85272367</c:v>
                </c:pt>
                <c:pt idx="21">
                  <c:v>93905270</c:v>
                </c:pt>
                <c:pt idx="22">
                  <c:v>96769083</c:v>
                </c:pt>
                <c:pt idx="23">
                  <c:v>98071338</c:v>
                </c:pt>
                <c:pt idx="24">
                  <c:v>101393312</c:v>
                </c:pt>
                <c:pt idx="25">
                  <c:v>94089977</c:v>
                </c:pt>
                <c:pt idx="26">
                  <c:v>84087662</c:v>
                </c:pt>
                <c:pt idx="27">
                  <c:v>75809859</c:v>
                </c:pt>
                <c:pt idx="28">
                  <c:v>70829423</c:v>
                </c:pt>
                <c:pt idx="29">
                  <c:v>68761420</c:v>
                </c:pt>
                <c:pt idx="30">
                  <c:v>67632973</c:v>
                </c:pt>
                <c:pt idx="31">
                  <c:v>67449880</c:v>
                </c:pt>
                <c:pt idx="32">
                  <c:v>67879337</c:v>
                </c:pt>
                <c:pt idx="33">
                  <c:v>68432731</c:v>
                </c:pt>
                <c:pt idx="34">
                  <c:v>69911852</c:v>
                </c:pt>
                <c:pt idx="35">
                  <c:v>71722937</c:v>
                </c:pt>
                <c:pt idx="36">
                  <c:v>74422235</c:v>
                </c:pt>
                <c:pt idx="37">
                  <c:v>78513555</c:v>
                </c:pt>
                <c:pt idx="38">
                  <c:v>83100263</c:v>
                </c:pt>
                <c:pt idx="39">
                  <c:v>87206087</c:v>
                </c:pt>
                <c:pt idx="40">
                  <c:v>84723763</c:v>
                </c:pt>
                <c:pt idx="41">
                  <c:v>88541011</c:v>
                </c:pt>
                <c:pt idx="42">
                  <c:v>98118184</c:v>
                </c:pt>
                <c:pt idx="43">
                  <c:v>97396385</c:v>
                </c:pt>
                <c:pt idx="44">
                  <c:v>104161951</c:v>
                </c:pt>
                <c:pt idx="45">
                  <c:v>113886209</c:v>
                </c:pt>
                <c:pt idx="46">
                  <c:v>113365478</c:v>
                </c:pt>
                <c:pt idx="47">
                  <c:v>131710955</c:v>
                </c:pt>
                <c:pt idx="48">
                  <c:v>147901855</c:v>
                </c:pt>
                <c:pt idx="49">
                  <c:v>145979853</c:v>
                </c:pt>
                <c:pt idx="50">
                  <c:v>154065225</c:v>
                </c:pt>
                <c:pt idx="51">
                  <c:v>167190768</c:v>
                </c:pt>
                <c:pt idx="52">
                  <c:v>173368636</c:v>
                </c:pt>
                <c:pt idx="53">
                  <c:v>185160530</c:v>
                </c:pt>
                <c:pt idx="54">
                  <c:v>196780224</c:v>
                </c:pt>
                <c:pt idx="55">
                  <c:v>208769246</c:v>
                </c:pt>
                <c:pt idx="56">
                  <c:v>225980433</c:v>
                </c:pt>
                <c:pt idx="57">
                  <c:v>236243057</c:v>
                </c:pt>
                <c:pt idx="58">
                  <c:v>245773538</c:v>
                </c:pt>
                <c:pt idx="59">
                  <c:v>267943655</c:v>
                </c:pt>
                <c:pt idx="60">
                  <c:v>288645325</c:v>
                </c:pt>
                <c:pt idx="61">
                  <c:v>324257298</c:v>
                </c:pt>
                <c:pt idx="62">
                  <c:v>349067861</c:v>
                </c:pt>
                <c:pt idx="63">
                  <c:v>375860118</c:v>
                </c:pt>
              </c:numCache>
            </c:numRef>
          </c:val>
          <c:extLst>
            <c:ext xmlns:c16="http://schemas.microsoft.com/office/drawing/2014/chart" uri="{C3380CC4-5D6E-409C-BE32-E72D297353CC}">
              <c16:uniqueId val="{00000000-6581-4DE4-BCD4-F2350D170224}"/>
            </c:ext>
          </c:extLst>
        </c:ser>
        <c:dLbls>
          <c:showLegendKey val="0"/>
          <c:showVal val="0"/>
          <c:showCatName val="0"/>
          <c:showSerName val="0"/>
          <c:showPercent val="0"/>
          <c:showBubbleSize val="0"/>
        </c:dLbls>
        <c:axId val="186590720"/>
        <c:axId val="186588160"/>
      </c:areaChart>
      <c:scatterChart>
        <c:scatterStyle val="lineMarker"/>
        <c:varyColors val="0"/>
        <c:ser>
          <c:idx val="0"/>
          <c:order val="0"/>
          <c:tx>
            <c:strRef>
              <c:f>'US AG B-S Background Data'!$C$54</c:f>
              <c:strCache>
                <c:ptCount val="1"/>
                <c:pt idx="0">
                  <c:v>Farm Credit System</c:v>
                </c:pt>
              </c:strCache>
            </c:strRef>
          </c:tx>
          <c:spPr>
            <a:ln w="25400">
              <a:solidFill>
                <a:srgbClr val="000080"/>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Data'!$D$54:$BO$54</c:f>
              <c:numCache>
                <c:formatCode>0.0%</c:formatCode>
                <c:ptCount val="64"/>
                <c:pt idx="0">
                  <c:v>0.19649699153630021</c:v>
                </c:pt>
                <c:pt idx="1">
                  <c:v>0.19990531231673744</c:v>
                </c:pt>
                <c:pt idx="2">
                  <c:v>0.19772197695065036</c:v>
                </c:pt>
                <c:pt idx="3">
                  <c:v>0.19392718685085999</c:v>
                </c:pt>
                <c:pt idx="4">
                  <c:v>0.19386295006661894</c:v>
                </c:pt>
                <c:pt idx="5">
                  <c:v>0.19911414155581056</c:v>
                </c:pt>
                <c:pt idx="6">
                  <c:v>0.21206474107151788</c:v>
                </c:pt>
                <c:pt idx="7">
                  <c:v>0.21982134414031387</c:v>
                </c:pt>
                <c:pt idx="8">
                  <c:v>0.21973009540885113</c:v>
                </c:pt>
                <c:pt idx="9">
                  <c:v>0.2262581132112042</c:v>
                </c:pt>
                <c:pt idx="10">
                  <c:v>0.23382188963882833</c:v>
                </c:pt>
                <c:pt idx="11">
                  <c:v>0.24283842049902907</c:v>
                </c:pt>
                <c:pt idx="12">
                  <c:v>0.25539371487071627</c:v>
                </c:pt>
                <c:pt idx="13">
                  <c:v>0.27329665106280504</c:v>
                </c:pt>
                <c:pt idx="14">
                  <c:v>0.29925728843182103</c:v>
                </c:pt>
                <c:pt idx="15">
                  <c:v>0.32099152471207376</c:v>
                </c:pt>
                <c:pt idx="16">
                  <c:v>0.33460352782210617</c:v>
                </c:pt>
                <c:pt idx="17">
                  <c:v>0.33619868431438127</c:v>
                </c:pt>
                <c:pt idx="18">
                  <c:v>0.34003907283768953</c:v>
                </c:pt>
                <c:pt idx="19">
                  <c:v>0.34270784602778981</c:v>
                </c:pt>
                <c:pt idx="20">
                  <c:v>0.37029085870221007</c:v>
                </c:pt>
                <c:pt idx="21">
                  <c:v>0.40779043604262039</c:v>
                </c:pt>
                <c:pt idx="22">
                  <c:v>0.42878619610356339</c:v>
                </c:pt>
                <c:pt idx="23">
                  <c:v>0.42952695312467337</c:v>
                </c:pt>
                <c:pt idx="24">
                  <c:v>0.43657795693664686</c:v>
                </c:pt>
                <c:pt idx="25">
                  <c:v>0.42128222647987257</c:v>
                </c:pt>
                <c:pt idx="26">
                  <c:v>0.39364943931964713</c:v>
                </c:pt>
                <c:pt idx="27">
                  <c:v>0.37191008362118178</c:v>
                </c:pt>
                <c:pt idx="28">
                  <c:v>0.36546055161285163</c:v>
                </c:pt>
                <c:pt idx="29">
                  <c:v>0.35398940277847663</c:v>
                </c:pt>
                <c:pt idx="30">
                  <c:v>0.34689683092890211</c:v>
                </c:pt>
                <c:pt idx="31">
                  <c:v>0.33765472970448573</c:v>
                </c:pt>
                <c:pt idx="32">
                  <c:v>0.33687412120716498</c:v>
                </c:pt>
                <c:pt idx="33">
                  <c:v>0.32746929243551598</c:v>
                </c:pt>
                <c:pt idx="34">
                  <c:v>0.31664210526135111</c:v>
                </c:pt>
                <c:pt idx="35">
                  <c:v>0.31343507307850488</c:v>
                </c:pt>
                <c:pt idx="36">
                  <c:v>0.31509671807088296</c:v>
                </c:pt>
                <c:pt idx="37">
                  <c:v>0.31745691556063155</c:v>
                </c:pt>
                <c:pt idx="38">
                  <c:v>0.32235275837815341</c:v>
                </c:pt>
                <c:pt idx="39">
                  <c:v>0.32159166825132285</c:v>
                </c:pt>
                <c:pt idx="40">
                  <c:v>0.35045712027686965</c:v>
                </c:pt>
                <c:pt idx="41">
                  <c:v>0.37106744805522945</c:v>
                </c:pt>
                <c:pt idx="42">
                  <c:v>0.38540629736889548</c:v>
                </c:pt>
                <c:pt idx="43">
                  <c:v>0.34094705876403936</c:v>
                </c:pt>
                <c:pt idx="44">
                  <c:v>0.3559633402027963</c:v>
                </c:pt>
                <c:pt idx="45">
                  <c:v>0.42030686964037939</c:v>
                </c:pt>
                <c:pt idx="46">
                  <c:v>0.43835027979152524</c:v>
                </c:pt>
                <c:pt idx="47">
                  <c:v>0.43902006480782102</c:v>
                </c:pt>
                <c:pt idx="48">
                  <c:v>0.42486033728244993</c:v>
                </c:pt>
                <c:pt idx="49">
                  <c:v>0.47317793230001404</c:v>
                </c:pt>
                <c:pt idx="50">
                  <c:v>0.47044054230927196</c:v>
                </c:pt>
                <c:pt idx="51">
                  <c:v>0.45030894289569862</c:v>
                </c:pt>
                <c:pt idx="52">
                  <c:v>0.46342726604828338</c:v>
                </c:pt>
                <c:pt idx="53">
                  <c:v>0.46041519755857258</c:v>
                </c:pt>
                <c:pt idx="54">
                  <c:v>0.4512522457541262</c:v>
                </c:pt>
                <c:pt idx="55">
                  <c:v>0.46301145811486044</c:v>
                </c:pt>
                <c:pt idx="56">
                  <c:v>0.45910849723878527</c:v>
                </c:pt>
                <c:pt idx="57">
                  <c:v>0.45371009993322259</c:v>
                </c:pt>
                <c:pt idx="58">
                  <c:v>0.45989214266020778</c:v>
                </c:pt>
                <c:pt idx="59">
                  <c:v>0.46723111245160853</c:v>
                </c:pt>
                <c:pt idx="60">
                  <c:v>0.48679563751812022</c:v>
                </c:pt>
                <c:pt idx="61">
                  <c:v>0.48750643694070378</c:v>
                </c:pt>
                <c:pt idx="62">
                  <c:v>0.48750643694070378</c:v>
                </c:pt>
                <c:pt idx="63">
                  <c:v>0.48750643694070378</c:v>
                </c:pt>
              </c:numCache>
            </c:numRef>
          </c:yVal>
          <c:smooth val="0"/>
          <c:extLst>
            <c:ext xmlns:c16="http://schemas.microsoft.com/office/drawing/2014/chart" uri="{C3380CC4-5D6E-409C-BE32-E72D297353CC}">
              <c16:uniqueId val="{00000001-6581-4DE4-BCD4-F2350D170224}"/>
            </c:ext>
          </c:extLst>
        </c:ser>
        <c:ser>
          <c:idx val="1"/>
          <c:order val="1"/>
          <c:tx>
            <c:strRef>
              <c:f>'US AG B-S Background Data'!$C$55</c:f>
              <c:strCache>
                <c:ptCount val="1"/>
                <c:pt idx="0">
                  <c:v>Farm Service Agency</c:v>
                </c:pt>
              </c:strCache>
            </c:strRef>
          </c:tx>
          <c:spPr>
            <a:ln w="12700">
              <a:solidFill>
                <a:srgbClr val="FF00FF"/>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Data'!$D$55:$BO$55</c:f>
              <c:numCache>
                <c:formatCode>0.0%</c:formatCode>
                <c:ptCount val="64"/>
                <c:pt idx="0">
                  <c:v>5.5165115137211389E-2</c:v>
                </c:pt>
                <c:pt idx="1">
                  <c:v>6.6734765381715411E-2</c:v>
                </c:pt>
                <c:pt idx="2">
                  <c:v>6.8292057278634688E-2</c:v>
                </c:pt>
                <c:pt idx="3">
                  <c:v>6.838471273636039E-2</c:v>
                </c:pt>
                <c:pt idx="4">
                  <c:v>6.6791467528403481E-2</c:v>
                </c:pt>
                <c:pt idx="5">
                  <c:v>6.9493799630564554E-2</c:v>
                </c:pt>
                <c:pt idx="6">
                  <c:v>7.0920948511751736E-2</c:v>
                </c:pt>
                <c:pt idx="7">
                  <c:v>7.2354376131954973E-2</c:v>
                </c:pt>
                <c:pt idx="8">
                  <c:v>7.3794493704359976E-2</c:v>
                </c:pt>
                <c:pt idx="9">
                  <c:v>7.6801873540697091E-2</c:v>
                </c:pt>
                <c:pt idx="10">
                  <c:v>7.9630086229899116E-2</c:v>
                </c:pt>
                <c:pt idx="11">
                  <c:v>8.0462672935945015E-2</c:v>
                </c:pt>
                <c:pt idx="12">
                  <c:v>7.9845441110274584E-2</c:v>
                </c:pt>
                <c:pt idx="13">
                  <c:v>7.5408819147774642E-2</c:v>
                </c:pt>
                <c:pt idx="14">
                  <c:v>7.1313014333113184E-2</c:v>
                </c:pt>
                <c:pt idx="15">
                  <c:v>6.7353833271140418E-2</c:v>
                </c:pt>
                <c:pt idx="16">
                  <c:v>6.5785823862252957E-2</c:v>
                </c:pt>
                <c:pt idx="17">
                  <c:v>6.2008423005698109E-2</c:v>
                </c:pt>
                <c:pt idx="18">
                  <c:v>5.6309676448530091E-2</c:v>
                </c:pt>
                <c:pt idx="19">
                  <c:v>7.8744832444312074E-2</c:v>
                </c:pt>
                <c:pt idx="20">
                  <c:v>8.3201630840152474E-2</c:v>
                </c:pt>
                <c:pt idx="21">
                  <c:v>8.2277799744359392E-2</c:v>
                </c:pt>
                <c:pt idx="22">
                  <c:v>8.1872595609901566E-2</c:v>
                </c:pt>
                <c:pt idx="23">
                  <c:v>8.3477957647523887E-2</c:v>
                </c:pt>
                <c:pt idx="24">
                  <c:v>8.9221259485043752E-2</c:v>
                </c:pt>
                <c:pt idx="25">
                  <c:v>9.8115179685929782E-2</c:v>
                </c:pt>
                <c:pt idx="26">
                  <c:v>0.10742577192834782</c:v>
                </c:pt>
                <c:pt idx="27">
                  <c:v>0.11443997013633807</c:v>
                </c:pt>
                <c:pt idx="28">
                  <c:v>0.11536969600895944</c:v>
                </c:pt>
                <c:pt idx="29">
                  <c:v>0.10796619674230114</c:v>
                </c:pt>
                <c:pt idx="30">
                  <c:v>0.10222419174150454</c:v>
                </c:pt>
                <c:pt idx="31">
                  <c:v>9.3947654169288367E-2</c:v>
                </c:pt>
                <c:pt idx="32">
                  <c:v>8.4782899396910721E-2</c:v>
                </c:pt>
                <c:pt idx="33">
                  <c:v>7.6770967974374715E-2</c:v>
                </c:pt>
                <c:pt idx="34">
                  <c:v>7.0353679087202553E-2</c:v>
                </c:pt>
                <c:pt idx="35">
                  <c:v>6.3756033861245814E-2</c:v>
                </c:pt>
                <c:pt idx="36">
                  <c:v>5.7581877244079004E-2</c:v>
                </c:pt>
                <c:pt idx="37">
                  <c:v>5.1226504773602466E-2</c:v>
                </c:pt>
                <c:pt idx="38">
                  <c:v>4.5454308610310898E-2</c:v>
                </c:pt>
                <c:pt idx="39">
                  <c:v>4.1094539650655348E-2</c:v>
                </c:pt>
                <c:pt idx="40">
                  <c:v>4.034550495591184E-2</c:v>
                </c:pt>
                <c:pt idx="41">
                  <c:v>3.7805915724183452E-2</c:v>
                </c:pt>
                <c:pt idx="42">
                  <c:v>3.2420086372572897E-2</c:v>
                </c:pt>
                <c:pt idx="43">
                  <c:v>2.2362226277700143E-2</c:v>
                </c:pt>
                <c:pt idx="44">
                  <c:v>2.3002641338774464E-2</c:v>
                </c:pt>
                <c:pt idx="45">
                  <c:v>2.1539043414817681E-2</c:v>
                </c:pt>
                <c:pt idx="46">
                  <c:v>2.0941119306178906E-2</c:v>
                </c:pt>
                <c:pt idx="47">
                  <c:v>1.9404961417218484E-2</c:v>
                </c:pt>
                <c:pt idx="48">
                  <c:v>1.6666444109169558E-2</c:v>
                </c:pt>
                <c:pt idx="49">
                  <c:v>1.8066527303599901E-2</c:v>
                </c:pt>
                <c:pt idx="50">
                  <c:v>2.2558218442870544E-2</c:v>
                </c:pt>
                <c:pt idx="51">
                  <c:v>1.9944247160824095E-2</c:v>
                </c:pt>
                <c:pt idx="52">
                  <c:v>2.1591206381758692E-2</c:v>
                </c:pt>
                <c:pt idx="53">
                  <c:v>2.0074872328352051E-2</c:v>
                </c:pt>
                <c:pt idx="54">
                  <c:v>2.1982335989209973E-2</c:v>
                </c:pt>
                <c:pt idx="55">
                  <c:v>2.3268609208848701E-2</c:v>
                </c:pt>
                <c:pt idx="56">
                  <c:v>2.6172681950742169E-2</c:v>
                </c:pt>
                <c:pt idx="57">
                  <c:v>2.5515175245975588E-2</c:v>
                </c:pt>
                <c:pt idx="58">
                  <c:v>2.6938046519882054E-2</c:v>
                </c:pt>
                <c:pt idx="59">
                  <c:v>2.9814466030180859E-2</c:v>
                </c:pt>
                <c:pt idx="60">
                  <c:v>3.2185575844680667E-2</c:v>
                </c:pt>
                <c:pt idx="61">
                  <c:v>3.2768493000888452E-2</c:v>
                </c:pt>
                <c:pt idx="62">
                  <c:v>3.2768493000888452E-2</c:v>
                </c:pt>
                <c:pt idx="63">
                  <c:v>3.2768493000888452E-2</c:v>
                </c:pt>
              </c:numCache>
            </c:numRef>
          </c:yVal>
          <c:smooth val="0"/>
          <c:extLst>
            <c:ext xmlns:c16="http://schemas.microsoft.com/office/drawing/2014/chart" uri="{C3380CC4-5D6E-409C-BE32-E72D297353CC}">
              <c16:uniqueId val="{00000002-6581-4DE4-BCD4-F2350D170224}"/>
            </c:ext>
          </c:extLst>
        </c:ser>
        <c:ser>
          <c:idx val="2"/>
          <c:order val="2"/>
          <c:tx>
            <c:strRef>
              <c:f>'US AG B-S Background Data'!$C$56</c:f>
              <c:strCache>
                <c:ptCount val="1"/>
                <c:pt idx="0">
                  <c:v>Commercial banks</c:v>
                </c:pt>
              </c:strCache>
            </c:strRef>
          </c:tx>
          <c:spPr>
            <a:ln w="25400">
              <a:solidFill>
                <a:srgbClr val="008000"/>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Data'!$D$56:$BO$56</c:f>
              <c:numCache>
                <c:formatCode>0.0%</c:formatCode>
                <c:ptCount val="64"/>
                <c:pt idx="0">
                  <c:v>0.11987460556714995</c:v>
                </c:pt>
                <c:pt idx="1">
                  <c:v>0.11378847174209102</c:v>
                </c:pt>
                <c:pt idx="2">
                  <c:v>0.11913437051699788</c:v>
                </c:pt>
                <c:pt idx="3">
                  <c:v>0.12309469901263971</c:v>
                </c:pt>
                <c:pt idx="4">
                  <c:v>0.12403634567931714</c:v>
                </c:pt>
                <c:pt idx="5">
                  <c:v>0.11947125509142076</c:v>
                </c:pt>
                <c:pt idx="6">
                  <c:v>0.11684257710519833</c:v>
                </c:pt>
                <c:pt idx="7">
                  <c:v>0.11836023669367528</c:v>
                </c:pt>
                <c:pt idx="8">
                  <c:v>0.11802141892091622</c:v>
                </c:pt>
                <c:pt idx="9">
                  <c:v>0.11795740484146913</c:v>
                </c:pt>
                <c:pt idx="10">
                  <c:v>0.12239894284337655</c:v>
                </c:pt>
                <c:pt idx="11">
                  <c:v>0.12891798819676217</c:v>
                </c:pt>
                <c:pt idx="12">
                  <c:v>0.13408729390488255</c:v>
                </c:pt>
                <c:pt idx="13">
                  <c:v>0.13568820520958416</c:v>
                </c:pt>
                <c:pt idx="14">
                  <c:v>0.13154271934311962</c:v>
                </c:pt>
                <c:pt idx="15">
                  <c:v>0.12516229928841335</c:v>
                </c:pt>
                <c:pt idx="16">
                  <c:v>0.12135943666023639</c:v>
                </c:pt>
                <c:pt idx="17">
                  <c:v>0.12061683122124771</c:v>
                </c:pt>
                <c:pt idx="18">
                  <c:v>0.1164938733652386</c:v>
                </c:pt>
                <c:pt idx="19">
                  <c:v>9.8486646997832744E-2</c:v>
                </c:pt>
                <c:pt idx="20">
                  <c:v>8.7137794591769693E-2</c:v>
                </c:pt>
                <c:pt idx="21">
                  <c:v>7.7235100862816319E-2</c:v>
                </c:pt>
                <c:pt idx="22">
                  <c:v>7.4806599128360032E-2</c:v>
                </c:pt>
                <c:pt idx="23">
                  <c:v>8.1366198960189567E-2</c:v>
                </c:pt>
                <c:pt idx="24">
                  <c:v>9.0193907464034703E-2</c:v>
                </c:pt>
                <c:pt idx="25">
                  <c:v>0.10721615969786027</c:v>
                </c:pt>
                <c:pt idx="26">
                  <c:v>0.1320799952792123</c:v>
                </c:pt>
                <c:pt idx="27">
                  <c:v>0.16433387641573111</c:v>
                </c:pt>
                <c:pt idx="28">
                  <c:v>0.18544064660811935</c:v>
                </c:pt>
                <c:pt idx="29">
                  <c:v>0.20644372963792779</c:v>
                </c:pt>
                <c:pt idx="30">
                  <c:v>0.2179522257582851</c:v>
                </c:pt>
                <c:pt idx="31">
                  <c:v>0.23239291159598802</c:v>
                </c:pt>
                <c:pt idx="32">
                  <c:v>0.24869375197344665</c:v>
                </c:pt>
                <c:pt idx="33">
                  <c:v>0.25769979865336662</c:v>
                </c:pt>
                <c:pt idx="34">
                  <c:v>0.27135933975830023</c:v>
                </c:pt>
                <c:pt idx="35">
                  <c:v>0.2809606500079605</c:v>
                </c:pt>
                <c:pt idx="36">
                  <c:v>0.28504512125979553</c:v>
                </c:pt>
                <c:pt idx="37">
                  <c:v>0.29568777009269293</c:v>
                </c:pt>
                <c:pt idx="38">
                  <c:v>0.30316606819884551</c:v>
                </c:pt>
                <c:pt idx="39">
                  <c:v>0.31624901367263503</c:v>
                </c:pt>
                <c:pt idx="40">
                  <c:v>0.35122345781548914</c:v>
                </c:pt>
                <c:pt idx="41">
                  <c:v>0.35104751627468994</c:v>
                </c:pt>
                <c:pt idx="42">
                  <c:v>0.31005445433030027</c:v>
                </c:pt>
                <c:pt idx="43">
                  <c:v>0.32834894231444012</c:v>
                </c:pt>
                <c:pt idx="44">
                  <c:v>0.33497169230249924</c:v>
                </c:pt>
                <c:pt idx="45">
                  <c:v>0.326348188479959</c:v>
                </c:pt>
                <c:pt idx="46">
                  <c:v>0.3303919205456885</c:v>
                </c:pt>
                <c:pt idx="47">
                  <c:v>0.31175749200208897</c:v>
                </c:pt>
                <c:pt idx="48">
                  <c:v>0.31369117040486072</c:v>
                </c:pt>
                <c:pt idx="49">
                  <c:v>0.30308461812192672</c:v>
                </c:pt>
                <c:pt idx="50">
                  <c:v>0.33250726761993177</c:v>
                </c:pt>
                <c:pt idx="51">
                  <c:v>0.31668155863725683</c:v>
                </c:pt>
                <c:pt idx="52">
                  <c:v>0.37238277054910901</c:v>
                </c:pt>
                <c:pt idx="53">
                  <c:v>0.37212646777366643</c:v>
                </c:pt>
                <c:pt idx="54">
                  <c:v>0.3722638409030371</c:v>
                </c:pt>
                <c:pt idx="55">
                  <c:v>0.37919280026522678</c:v>
                </c:pt>
                <c:pt idx="56">
                  <c:v>0.37356115695202691</c:v>
                </c:pt>
                <c:pt idx="57">
                  <c:v>0.37401470808092363</c:v>
                </c:pt>
                <c:pt idx="58">
                  <c:v>0.37816319753675026</c:v>
                </c:pt>
                <c:pt idx="59">
                  <c:v>0.36528848574525863</c:v>
                </c:pt>
                <c:pt idx="60">
                  <c:v>0.33552882936870709</c:v>
                </c:pt>
                <c:pt idx="61">
                  <c:v>0.31091149411847624</c:v>
                </c:pt>
                <c:pt idx="62">
                  <c:v>0.31091149411847624</c:v>
                </c:pt>
                <c:pt idx="63">
                  <c:v>0.31091149411847624</c:v>
                </c:pt>
              </c:numCache>
            </c:numRef>
          </c:yVal>
          <c:smooth val="0"/>
          <c:extLst>
            <c:ext xmlns:c16="http://schemas.microsoft.com/office/drawing/2014/chart" uri="{C3380CC4-5D6E-409C-BE32-E72D297353CC}">
              <c16:uniqueId val="{00000003-6581-4DE4-BCD4-F2350D170224}"/>
            </c:ext>
          </c:extLst>
        </c:ser>
        <c:ser>
          <c:idx val="4"/>
          <c:order val="3"/>
          <c:tx>
            <c:strRef>
              <c:f>'US AG B-S Background Data'!$C$58</c:f>
              <c:strCache>
                <c:ptCount val="1"/>
                <c:pt idx="0">
                  <c:v>Individuals and others</c:v>
                </c:pt>
              </c:strCache>
            </c:strRef>
          </c:tx>
          <c:spPr>
            <a:ln w="12700">
              <a:solidFill>
                <a:srgbClr val="00FFFF"/>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Data'!$D$58:$BO$58</c:f>
              <c:numCache>
                <c:formatCode>0.0%</c:formatCode>
                <c:ptCount val="64"/>
                <c:pt idx="0">
                  <c:v>0.38980580468280335</c:v>
                </c:pt>
                <c:pt idx="1">
                  <c:v>0.38438141926316355</c:v>
                </c:pt>
                <c:pt idx="2">
                  <c:v>0.38374876283042159</c:v>
                </c:pt>
                <c:pt idx="3">
                  <c:v>0.38328302637410755</c:v>
                </c:pt>
                <c:pt idx="4">
                  <c:v>0.38329185734316712</c:v>
                </c:pt>
                <c:pt idx="5">
                  <c:v>0.38073013644772391</c:v>
                </c:pt>
                <c:pt idx="6">
                  <c:v>0.37016506005519995</c:v>
                </c:pt>
                <c:pt idx="7">
                  <c:v>0.36415899117395728</c:v>
                </c:pt>
                <c:pt idx="8">
                  <c:v>0.37078097413116778</c:v>
                </c:pt>
                <c:pt idx="9">
                  <c:v>0.37485801146931924</c:v>
                </c:pt>
                <c:pt idx="10">
                  <c:v>0.37378951910005703</c:v>
                </c:pt>
                <c:pt idx="11">
                  <c:v>0.36840785753468414</c:v>
                </c:pt>
                <c:pt idx="12">
                  <c:v>0.36170693563100259</c:v>
                </c:pt>
                <c:pt idx="13">
                  <c:v>0.35697245146667794</c:v>
                </c:pt>
                <c:pt idx="14">
                  <c:v>0.35131607679022747</c:v>
                </c:pt>
                <c:pt idx="15">
                  <c:v>0.34685719596291392</c:v>
                </c:pt>
                <c:pt idx="16">
                  <c:v>0.34098160159840935</c:v>
                </c:pt>
                <c:pt idx="17">
                  <c:v>0.33383077401496636</c:v>
                </c:pt>
                <c:pt idx="18">
                  <c:v>0.32463347870431963</c:v>
                </c:pt>
                <c:pt idx="19">
                  <c:v>0.32110615350690419</c:v>
                </c:pt>
                <c:pt idx="20">
                  <c:v>0.30933682185695632</c:v>
                </c:pt>
                <c:pt idx="21">
                  <c:v>0.29612875826883839</c:v>
                </c:pt>
                <c:pt idx="22">
                  <c:v>0.28743910903857589</c:v>
                </c:pt>
                <c:pt idx="23">
                  <c:v>0.28424554582909839</c:v>
                </c:pt>
                <c:pt idx="24">
                  <c:v>0.26644839257248054</c:v>
                </c:pt>
                <c:pt idx="25">
                  <c:v>0.25750383592930415</c:v>
                </c:pt>
                <c:pt idx="26">
                  <c:v>0.25061613676451128</c:v>
                </c:pt>
                <c:pt idx="27">
                  <c:v>0.23518394883177399</c:v>
                </c:pt>
                <c:pt idx="28">
                  <c:v>0.2173020525664878</c:v>
                </c:pt>
                <c:pt idx="29">
                  <c:v>0.21149041133821844</c:v>
                </c:pt>
                <c:pt idx="30">
                  <c:v>0.2029812292888559</c:v>
                </c:pt>
                <c:pt idx="31">
                  <c:v>0.20857657567367058</c:v>
                </c:pt>
                <c:pt idx="32">
                  <c:v>0.21340619458319104</c:v>
                </c:pt>
                <c:pt idx="33">
                  <c:v>0.21988634356854764</c:v>
                </c:pt>
                <c:pt idx="34">
                  <c:v>0.22546109921390725</c:v>
                </c:pt>
                <c:pt idx="35">
                  <c:v>0.22717667013552442</c:v>
                </c:pt>
                <c:pt idx="36">
                  <c:v>0.22632710506476997</c:v>
                </c:pt>
                <c:pt idx="37">
                  <c:v>0.22200569060972974</c:v>
                </c:pt>
                <c:pt idx="38">
                  <c:v>0.20936866349027078</c:v>
                </c:pt>
                <c:pt idx="39">
                  <c:v>0.19912401298317628</c:v>
                </c:pt>
                <c:pt idx="40">
                  <c:v>0.12751110925042364</c:v>
                </c:pt>
                <c:pt idx="41">
                  <c:v>0.11352316724732225</c:v>
                </c:pt>
                <c:pt idx="42">
                  <c:v>0.15239932487947391</c:v>
                </c:pt>
                <c:pt idx="43">
                  <c:v>0.1939870458231073</c:v>
                </c:pt>
                <c:pt idx="44">
                  <c:v>0.17264293561475244</c:v>
                </c:pt>
                <c:pt idx="45">
                  <c:v>0.12356565490734703</c:v>
                </c:pt>
                <c:pt idx="46">
                  <c:v>8.9228451010456636E-2</c:v>
                </c:pt>
                <c:pt idx="47">
                  <c:v>0.12365143051312626</c:v>
                </c:pt>
                <c:pt idx="48">
                  <c:v>0.13284512895392692</c:v>
                </c:pt>
                <c:pt idx="49">
                  <c:v>9.720948273594987E-2</c:v>
                </c:pt>
                <c:pt idx="50">
                  <c:v>6.6281855623162203E-2</c:v>
                </c:pt>
                <c:pt idx="51">
                  <c:v>0.10841642883056797</c:v>
                </c:pt>
                <c:pt idx="52">
                  <c:v>5.011899038070531E-2</c:v>
                </c:pt>
                <c:pt idx="53">
                  <c:v>5.4462179385639048E-2</c:v>
                </c:pt>
                <c:pt idx="54">
                  <c:v>6.3613745047876355E-2</c:v>
                </c:pt>
                <c:pt idx="55">
                  <c:v>4.7690324081545998E-2</c:v>
                </c:pt>
                <c:pt idx="56">
                  <c:v>5.5288888662320602E-2</c:v>
                </c:pt>
                <c:pt idx="57">
                  <c:v>5.3425726708235068E-2</c:v>
                </c:pt>
                <c:pt idx="58">
                  <c:v>4.0470483848427975E-2</c:v>
                </c:pt>
                <c:pt idx="59">
                  <c:v>3.9440079295775823E-2</c:v>
                </c:pt>
                <c:pt idx="60">
                  <c:v>4.5666750362230876E-2</c:v>
                </c:pt>
                <c:pt idx="61">
                  <c:v>7.0896664907138029E-2</c:v>
                </c:pt>
                <c:pt idx="62">
                  <c:v>7.0896664907138029E-2</c:v>
                </c:pt>
                <c:pt idx="63">
                  <c:v>7.0896664907138029E-2</c:v>
                </c:pt>
              </c:numCache>
            </c:numRef>
          </c:yVal>
          <c:smooth val="0"/>
          <c:extLst>
            <c:ext xmlns:c16="http://schemas.microsoft.com/office/drawing/2014/chart" uri="{C3380CC4-5D6E-409C-BE32-E72D297353CC}">
              <c16:uniqueId val="{00000004-6581-4DE4-BCD4-F2350D170224}"/>
            </c:ext>
          </c:extLst>
        </c:ser>
        <c:ser>
          <c:idx val="3"/>
          <c:order val="4"/>
          <c:tx>
            <c:strRef>
              <c:f>'US AG B-S Background Data'!$C$57</c:f>
              <c:strCache>
                <c:ptCount val="1"/>
                <c:pt idx="0">
                  <c:v>Life insurance co.</c:v>
                </c:pt>
              </c:strCache>
            </c:strRef>
          </c:tx>
          <c:spPr>
            <a:ln w="12700">
              <a:solidFill>
                <a:srgbClr val="800000"/>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Data'!$D$57:$BO$57</c:f>
              <c:numCache>
                <c:formatCode>0.0%</c:formatCode>
                <c:ptCount val="64"/>
                <c:pt idx="0">
                  <c:v>0.23445467931516192</c:v>
                </c:pt>
                <c:pt idx="1">
                  <c:v>0.22958775788268468</c:v>
                </c:pt>
                <c:pt idx="2">
                  <c:v>0.22562896403960425</c:v>
                </c:pt>
                <c:pt idx="3">
                  <c:v>0.2273093364020356</c:v>
                </c:pt>
                <c:pt idx="4">
                  <c:v>0.22941748671582382</c:v>
                </c:pt>
                <c:pt idx="5">
                  <c:v>0.22939794159291166</c:v>
                </c:pt>
                <c:pt idx="6">
                  <c:v>0.22843801590477947</c:v>
                </c:pt>
                <c:pt idx="7">
                  <c:v>0.22261387562102197</c:v>
                </c:pt>
                <c:pt idx="8">
                  <c:v>0.21171740016289209</c:v>
                </c:pt>
                <c:pt idx="9">
                  <c:v>0.19768861637926238</c:v>
                </c:pt>
                <c:pt idx="10">
                  <c:v>0.18498933929473255</c:v>
                </c:pt>
                <c:pt idx="11">
                  <c:v>0.17278960395361254</c:v>
                </c:pt>
                <c:pt idx="12">
                  <c:v>0.16048486876436541</c:v>
                </c:pt>
                <c:pt idx="13">
                  <c:v>0.15073451407055835</c:v>
                </c:pt>
                <c:pt idx="14">
                  <c:v>0.14108827886497899</c:v>
                </c:pt>
                <c:pt idx="15">
                  <c:v>0.13574067239938634</c:v>
                </c:pt>
                <c:pt idx="16">
                  <c:v>0.13430921230183518</c:v>
                </c:pt>
                <c:pt idx="17">
                  <c:v>0.1385379134030536</c:v>
                </c:pt>
                <c:pt idx="18">
                  <c:v>0.14442985337098496</c:v>
                </c:pt>
                <c:pt idx="19">
                  <c:v>0.14060009958023487</c:v>
                </c:pt>
                <c:pt idx="20">
                  <c:v>0.13295398496443755</c:v>
                </c:pt>
                <c:pt idx="21">
                  <c:v>0.12227521415997207</c:v>
                </c:pt>
                <c:pt idx="22">
                  <c:v>0.11544687263389693</c:v>
                </c:pt>
                <c:pt idx="23">
                  <c:v>0.11232927198362481</c:v>
                </c:pt>
                <c:pt idx="24">
                  <c:v>0.11141318670012476</c:v>
                </c:pt>
                <c:pt idx="25">
                  <c:v>0.11261906249589157</c:v>
                </c:pt>
                <c:pt idx="26">
                  <c:v>0.11476916791906998</c:v>
                </c:pt>
                <c:pt idx="27">
                  <c:v>0.11352912554553096</c:v>
                </c:pt>
                <c:pt idx="28">
                  <c:v>0.11613598772363287</c:v>
                </c:pt>
                <c:pt idx="29">
                  <c:v>0.11994192382879819</c:v>
                </c:pt>
                <c:pt idx="30">
                  <c:v>0.1298493118142241</c:v>
                </c:pt>
                <c:pt idx="31">
                  <c:v>0.12737198346386977</c:v>
                </c:pt>
                <c:pt idx="32">
                  <c:v>0.11621378977228372</c:v>
                </c:pt>
                <c:pt idx="33">
                  <c:v>0.11817361198108549</c:v>
                </c:pt>
                <c:pt idx="34">
                  <c:v>0.11618377667923888</c:v>
                </c:pt>
                <c:pt idx="35">
                  <c:v>0.11467155897422326</c:v>
                </c:pt>
                <c:pt idx="36">
                  <c:v>0.11594917836047251</c:v>
                </c:pt>
                <c:pt idx="37">
                  <c:v>0.11362313169999753</c:v>
                </c:pt>
                <c:pt idx="38">
                  <c:v>0.11965821335607565</c:v>
                </c:pt>
                <c:pt idx="39">
                  <c:v>0.12194077690929991</c:v>
                </c:pt>
                <c:pt idx="40">
                  <c:v>0.13046280770130572</c:v>
                </c:pt>
                <c:pt idx="41">
                  <c:v>0.12655594140437362</c:v>
                </c:pt>
                <c:pt idx="42">
                  <c:v>0.11640044214434299</c:v>
                </c:pt>
                <c:pt idx="43">
                  <c:v>0.10294016559238826</c:v>
                </c:pt>
                <c:pt idx="44">
                  <c:v>0.10297426168601623</c:v>
                </c:pt>
                <c:pt idx="45">
                  <c:v>9.9283311818729514E-2</c:v>
                </c:pt>
                <c:pt idx="46">
                  <c:v>0.10586115113456321</c:v>
                </c:pt>
                <c:pt idx="47">
                  <c:v>8.2044830667274415E-2</c:v>
                </c:pt>
                <c:pt idx="48">
                  <c:v>9.2880687669535986E-2</c:v>
                </c:pt>
                <c:pt idx="49">
                  <c:v>9.1048029757914609E-2</c:v>
                </c:pt>
                <c:pt idx="50">
                  <c:v>8.0724569739861807E-2</c:v>
                </c:pt>
                <c:pt idx="51">
                  <c:v>7.7777883046748125E-2</c:v>
                </c:pt>
                <c:pt idx="52">
                  <c:v>6.6260485547108991E-2</c:v>
                </c:pt>
                <c:pt idx="53">
                  <c:v>6.4684935822985595E-2</c:v>
                </c:pt>
                <c:pt idx="54">
                  <c:v>6.3033747740829885E-2</c:v>
                </c:pt>
                <c:pt idx="55">
                  <c:v>6.0006429299457258E-2</c:v>
                </c:pt>
                <c:pt idx="56">
                  <c:v>5.843037304030655E-2</c:v>
                </c:pt>
                <c:pt idx="57">
                  <c:v>6.3669299707715857E-2</c:v>
                </c:pt>
                <c:pt idx="58">
                  <c:v>6.4513361076325479E-2</c:v>
                </c:pt>
                <c:pt idx="59">
                  <c:v>6.6484612221924047E-2</c:v>
                </c:pt>
                <c:pt idx="60">
                  <c:v>6.645737290219407E-2</c:v>
                </c:pt>
                <c:pt idx="61">
                  <c:v>6.5098161645694097E-2</c:v>
                </c:pt>
                <c:pt idx="62">
                  <c:v>6.5098161645694097E-2</c:v>
                </c:pt>
                <c:pt idx="63">
                  <c:v>6.5098161645694097E-2</c:v>
                </c:pt>
              </c:numCache>
            </c:numRef>
          </c:yVal>
          <c:smooth val="0"/>
          <c:extLst>
            <c:ext xmlns:c16="http://schemas.microsoft.com/office/drawing/2014/chart" uri="{C3380CC4-5D6E-409C-BE32-E72D297353CC}">
              <c16:uniqueId val="{00000005-6581-4DE4-BCD4-F2350D170224}"/>
            </c:ext>
          </c:extLst>
        </c:ser>
        <c:dLbls>
          <c:showLegendKey val="0"/>
          <c:showVal val="0"/>
          <c:showCatName val="0"/>
          <c:showSerName val="0"/>
          <c:showPercent val="0"/>
          <c:showBubbleSize val="0"/>
        </c:dLbls>
        <c:axId val="186502144"/>
        <c:axId val="186586240"/>
      </c:scatterChart>
      <c:valAx>
        <c:axId val="186502144"/>
        <c:scaling>
          <c:orientation val="minMax"/>
          <c:max val="2023"/>
          <c:min val="1963"/>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39087947882736196"/>
              <c:y val="0.89174037276412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6586240"/>
        <c:crosses val="autoZero"/>
        <c:crossBetween val="midCat"/>
        <c:majorUnit val="4"/>
      </c:valAx>
      <c:valAx>
        <c:axId val="1865862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market share</a:t>
                </a:r>
              </a:p>
            </c:rich>
          </c:tx>
          <c:layout>
            <c:manualLayout>
              <c:xMode val="edge"/>
              <c:yMode val="edge"/>
              <c:x val="3.4252462613009384E-2"/>
              <c:y val="0.2021479506594148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502144"/>
        <c:crosses val="autoZero"/>
        <c:crossBetween val="midCat"/>
      </c:valAx>
      <c:valAx>
        <c:axId val="186588160"/>
        <c:scaling>
          <c:orientation val="minMax"/>
        </c:scaling>
        <c:delete val="0"/>
        <c:axPos val="r"/>
        <c:title>
          <c:tx>
            <c:rich>
              <a:bodyPr rot="-5400000" vert="horz"/>
              <a:lstStyle/>
              <a:p>
                <a:pPr>
                  <a:defRPr/>
                </a:pPr>
                <a:r>
                  <a:rPr lang="en-US"/>
                  <a:t>Total Real Estate Debt ($B)</a:t>
                </a:r>
              </a:p>
              <a:p>
                <a:pPr>
                  <a:defRPr/>
                </a:pPr>
                <a:endParaRPr lang="en-US"/>
              </a:p>
            </c:rich>
          </c:tx>
          <c:layout>
            <c:manualLayout>
              <c:xMode val="edge"/>
              <c:yMode val="edge"/>
              <c:x val="0.76532465304582042"/>
              <c:y val="0.20872390479936476"/>
            </c:manualLayout>
          </c:layout>
          <c:overlay val="0"/>
        </c:title>
        <c:numFmt formatCode="_(* #,##0_);_(* \(#,##0\);_(* &quot;-&quot;??_);_(@_)" sourceLinked="1"/>
        <c:majorTickMark val="out"/>
        <c:minorTickMark val="none"/>
        <c:tickLblPos val="nextTo"/>
        <c:crossAx val="186590720"/>
        <c:crosses val="max"/>
        <c:crossBetween val="between"/>
        <c:dispUnits>
          <c:builtInUnit val="millions"/>
        </c:dispUnits>
      </c:valAx>
      <c:catAx>
        <c:axId val="186590720"/>
        <c:scaling>
          <c:orientation val="minMax"/>
        </c:scaling>
        <c:delete val="1"/>
        <c:axPos val="b"/>
        <c:numFmt formatCode="General" sourceLinked="1"/>
        <c:majorTickMark val="out"/>
        <c:minorTickMark val="none"/>
        <c:tickLblPos val="none"/>
        <c:crossAx val="186588160"/>
        <c:crosses val="autoZero"/>
        <c:auto val="1"/>
        <c:lblAlgn val="ctr"/>
        <c:lblOffset val="100"/>
        <c:noMultiLvlLbl val="0"/>
      </c:catAx>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Ag Non Real Estate Debt Shares</a:t>
            </a:r>
          </a:p>
        </c:rich>
      </c:tx>
      <c:layout>
        <c:manualLayout>
          <c:xMode val="edge"/>
          <c:yMode val="edge"/>
          <c:x val="0.2789863930207811"/>
          <c:y val="4.2230776976130223E-2"/>
        </c:manualLayout>
      </c:layout>
      <c:overlay val="0"/>
      <c:spPr>
        <a:noFill/>
        <a:ln w="25400">
          <a:noFill/>
        </a:ln>
      </c:spPr>
    </c:title>
    <c:autoTitleDeleted val="0"/>
    <c:plotArea>
      <c:layout>
        <c:manualLayout>
          <c:layoutTarget val="inner"/>
          <c:xMode val="edge"/>
          <c:yMode val="edge"/>
          <c:x val="0.18308818325947773"/>
          <c:y val="0.1111990837115977"/>
          <c:w val="0.54723127035830654"/>
          <c:h val="0.58119819822326302"/>
        </c:manualLayout>
      </c:layout>
      <c:areaChart>
        <c:grouping val="standard"/>
        <c:varyColors val="0"/>
        <c:ser>
          <c:idx val="4"/>
          <c:order val="4"/>
          <c:tx>
            <c:strRef>
              <c:f>'US AG B-S Background Data'!$C$69</c:f>
              <c:strCache>
                <c:ptCount val="1"/>
                <c:pt idx="0">
                  <c:v>Total NonReal Estate Debt</c:v>
                </c:pt>
              </c:strCache>
            </c:strRef>
          </c:tx>
          <c:spPr>
            <a:gradFill>
              <a:gsLst>
                <a:gs pos="0">
                  <a:srgbClr val="21D6E0"/>
                </a:gs>
                <a:gs pos="100000">
                  <a:srgbClr val="005CBF"/>
                </a:gs>
              </a:gsLst>
              <a:lin ang="5400000" scaled="0"/>
            </a:gradFill>
          </c:spPr>
          <c:cat>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cat>
          <c:val>
            <c:numRef>
              <c:f>'US AG B-S Background Data'!$D$69:$BO$69</c:f>
              <c:numCache>
                <c:formatCode>#,##0_);\(#,##0\)</c:formatCode>
                <c:ptCount val="64"/>
                <c:pt idx="0">
                  <c:v>11136073</c:v>
                </c:pt>
                <c:pt idx="1">
                  <c:v>11819926</c:v>
                </c:pt>
                <c:pt idx="2">
                  <c:v>13176959</c:v>
                </c:pt>
                <c:pt idx="3">
                  <c:v>14579582</c:v>
                </c:pt>
                <c:pt idx="4">
                  <c:v>15306930</c:v>
                </c:pt>
                <c:pt idx="5">
                  <c:v>16894897</c:v>
                </c:pt>
                <c:pt idx="6">
                  <c:v>18527052</c:v>
                </c:pt>
                <c:pt idx="7">
                  <c:v>19592588</c:v>
                </c:pt>
                <c:pt idx="8">
                  <c:v>19192320</c:v>
                </c:pt>
                <c:pt idx="9">
                  <c:v>20004960</c:v>
                </c:pt>
                <c:pt idx="10">
                  <c:v>21262659</c:v>
                </c:pt>
                <c:pt idx="11">
                  <c:v>23998571</c:v>
                </c:pt>
                <c:pt idx="12">
                  <c:v>26720062</c:v>
                </c:pt>
                <c:pt idx="13">
                  <c:v>31580354</c:v>
                </c:pt>
                <c:pt idx="14">
                  <c:v>35109684</c:v>
                </c:pt>
                <c:pt idx="15">
                  <c:v>39752777</c:v>
                </c:pt>
                <c:pt idx="16">
                  <c:v>45652689</c:v>
                </c:pt>
                <c:pt idx="17">
                  <c:v>52569982</c:v>
                </c:pt>
                <c:pt idx="18">
                  <c:v>60440998</c:v>
                </c:pt>
                <c:pt idx="19">
                  <c:v>71742137</c:v>
                </c:pt>
                <c:pt idx="20">
                  <c:v>77159601</c:v>
                </c:pt>
                <c:pt idx="21">
                  <c:v>83782208</c:v>
                </c:pt>
                <c:pt idx="22">
                  <c:v>87193913</c:v>
                </c:pt>
                <c:pt idx="23">
                  <c:v>88106779</c:v>
                </c:pt>
                <c:pt idx="24">
                  <c:v>87420023</c:v>
                </c:pt>
                <c:pt idx="25">
                  <c:v>78064559</c:v>
                </c:pt>
                <c:pt idx="26">
                  <c:v>67220161</c:v>
                </c:pt>
                <c:pt idx="27">
                  <c:v>62697543</c:v>
                </c:pt>
                <c:pt idx="28">
                  <c:v>62308927</c:v>
                </c:pt>
                <c:pt idx="29">
                  <c:v>62268982</c:v>
                </c:pt>
                <c:pt idx="30">
                  <c:v>63482823</c:v>
                </c:pt>
                <c:pt idx="31">
                  <c:v>64422903</c:v>
                </c:pt>
                <c:pt idx="32">
                  <c:v>63686475</c:v>
                </c:pt>
                <c:pt idx="33">
                  <c:v>65878849</c:v>
                </c:pt>
                <c:pt idx="34">
                  <c:v>69017203</c:v>
                </c:pt>
                <c:pt idx="35">
                  <c:v>71262319</c:v>
                </c:pt>
                <c:pt idx="36">
                  <c:v>74150521</c:v>
                </c:pt>
                <c:pt idx="37">
                  <c:v>78393822</c:v>
                </c:pt>
                <c:pt idx="38">
                  <c:v>81526050</c:v>
                </c:pt>
                <c:pt idx="39">
                  <c:v>80490057</c:v>
                </c:pt>
                <c:pt idx="40">
                  <c:v>79206060</c:v>
                </c:pt>
                <c:pt idx="41">
                  <c:v>82123435</c:v>
                </c:pt>
                <c:pt idx="42">
                  <c:v>88910829</c:v>
                </c:pt>
                <c:pt idx="43">
                  <c:v>83699555</c:v>
                </c:pt>
                <c:pt idx="44">
                  <c:v>93415679</c:v>
                </c:pt>
                <c:pt idx="45">
                  <c:v>95187185</c:v>
                </c:pt>
                <c:pt idx="46">
                  <c:v>102319434</c:v>
                </c:pt>
                <c:pt idx="47">
                  <c:v>109025002</c:v>
                </c:pt>
                <c:pt idx="48">
                  <c:v>113161260</c:v>
                </c:pt>
                <c:pt idx="49">
                  <c:v>122366725</c:v>
                </c:pt>
                <c:pt idx="50">
                  <c:v>124865309</c:v>
                </c:pt>
                <c:pt idx="51">
                  <c:v>127281365</c:v>
                </c:pt>
                <c:pt idx="52">
                  <c:v>124152487</c:v>
                </c:pt>
                <c:pt idx="53">
                  <c:v>130171958</c:v>
                </c:pt>
                <c:pt idx="54">
                  <c:v>148421130</c:v>
                </c:pt>
                <c:pt idx="55">
                  <c:v>147968795</c:v>
                </c:pt>
                <c:pt idx="56">
                  <c:v>148183780</c:v>
                </c:pt>
                <c:pt idx="57">
                  <c:v>154182166</c:v>
                </c:pt>
                <c:pt idx="58">
                  <c:v>156831966</c:v>
                </c:pt>
                <c:pt idx="59">
                  <c:v>152551145</c:v>
                </c:pt>
                <c:pt idx="60">
                  <c:v>152608468</c:v>
                </c:pt>
                <c:pt idx="61">
                  <c:v>149858504</c:v>
                </c:pt>
                <c:pt idx="62">
                  <c:v>154826805</c:v>
                </c:pt>
                <c:pt idx="63">
                  <c:v>159225667</c:v>
                </c:pt>
              </c:numCache>
            </c:numRef>
          </c:val>
          <c:extLst>
            <c:ext xmlns:c16="http://schemas.microsoft.com/office/drawing/2014/chart" uri="{C3380CC4-5D6E-409C-BE32-E72D297353CC}">
              <c16:uniqueId val="{00000000-DDB4-4110-92E1-1C8383CCDF57}"/>
            </c:ext>
          </c:extLst>
        </c:ser>
        <c:dLbls>
          <c:showLegendKey val="0"/>
          <c:showVal val="0"/>
          <c:showCatName val="0"/>
          <c:showSerName val="0"/>
          <c:showPercent val="0"/>
          <c:showBubbleSize val="0"/>
        </c:dLbls>
        <c:axId val="186632064"/>
        <c:axId val="186629504"/>
      </c:areaChart>
      <c:scatterChart>
        <c:scatterStyle val="smoothMarker"/>
        <c:varyColors val="0"/>
        <c:ser>
          <c:idx val="0"/>
          <c:order val="0"/>
          <c:tx>
            <c:strRef>
              <c:f>'US AG B-S Background Data'!$C$65</c:f>
              <c:strCache>
                <c:ptCount val="1"/>
                <c:pt idx="0">
                  <c:v>Farm Credit System</c:v>
                </c:pt>
              </c:strCache>
            </c:strRef>
          </c:tx>
          <c:spPr>
            <a:ln w="25400">
              <a:solidFill>
                <a:srgbClr val="000080"/>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Data'!$D$65:$BO$65</c:f>
              <c:numCache>
                <c:formatCode>0.0%</c:formatCode>
                <c:ptCount val="64"/>
                <c:pt idx="0">
                  <c:v>0.13551105492932741</c:v>
                </c:pt>
                <c:pt idx="1">
                  <c:v>0.14157389817838115</c:v>
                </c:pt>
                <c:pt idx="2">
                  <c:v>0.14176996376781623</c:v>
                </c:pt>
                <c:pt idx="3">
                  <c:v>0.14725758255620772</c:v>
                </c:pt>
                <c:pt idx="4">
                  <c:v>0.15098501136413375</c:v>
                </c:pt>
                <c:pt idx="5">
                  <c:v>0.15479780669867357</c:v>
                </c:pt>
                <c:pt idx="6">
                  <c:v>0.16472901355272279</c:v>
                </c:pt>
                <c:pt idx="7">
                  <c:v>0.18137476274191036</c:v>
                </c:pt>
                <c:pt idx="8">
                  <c:v>0.20075582316259838</c:v>
                </c:pt>
                <c:pt idx="9">
                  <c:v>0.22658735633562876</c:v>
                </c:pt>
                <c:pt idx="10">
                  <c:v>0.24940982216758498</c:v>
                </c:pt>
                <c:pt idx="11">
                  <c:v>0.25295443632872971</c:v>
                </c:pt>
                <c:pt idx="12">
                  <c:v>0.24669699493960756</c:v>
                </c:pt>
                <c:pt idx="13">
                  <c:v>0.24786124943374604</c:v>
                </c:pt>
                <c:pt idx="14">
                  <c:v>0.27103234537798743</c:v>
                </c:pt>
                <c:pt idx="15">
                  <c:v>0.26867660088249934</c:v>
                </c:pt>
                <c:pt idx="16">
                  <c:v>0.26538719329325816</c:v>
                </c:pt>
                <c:pt idx="17">
                  <c:v>0.25373425085060902</c:v>
                </c:pt>
                <c:pt idx="18">
                  <c:v>0.24334184554662713</c:v>
                </c:pt>
                <c:pt idx="19">
                  <c:v>0.24870236301993626</c:v>
                </c:pt>
                <c:pt idx="20">
                  <c:v>0.25287479130432516</c:v>
                </c:pt>
                <c:pt idx="21">
                  <c:v>0.25076947124621018</c:v>
                </c:pt>
                <c:pt idx="22">
                  <c:v>0.23292474556108062</c:v>
                </c:pt>
                <c:pt idx="23">
                  <c:v>0.21741955860172801</c:v>
                </c:pt>
                <c:pt idx="24">
                  <c:v>0.204399500100795</c:v>
                </c:pt>
                <c:pt idx="25">
                  <c:v>0.17720867416928596</c:v>
                </c:pt>
                <c:pt idx="26">
                  <c:v>0.15171354617850438</c:v>
                </c:pt>
                <c:pt idx="27">
                  <c:v>0.14800997863664292</c:v>
                </c:pt>
                <c:pt idx="28">
                  <c:v>0.13921956961319523</c:v>
                </c:pt>
                <c:pt idx="29">
                  <c:v>0.15167843919465393</c:v>
                </c:pt>
                <c:pt idx="30">
                  <c:v>0.1535136047746333</c:v>
                </c:pt>
                <c:pt idx="31">
                  <c:v>0.15701389612945571</c:v>
                </c:pt>
                <c:pt idx="32">
                  <c:v>0.16075300132406448</c:v>
                </c:pt>
                <c:pt idx="33">
                  <c:v>0.15831841567238067</c:v>
                </c:pt>
                <c:pt idx="34">
                  <c:v>0.16030764098046685</c:v>
                </c:pt>
                <c:pt idx="35">
                  <c:v>0.17319839114413327</c:v>
                </c:pt>
                <c:pt idx="36">
                  <c:v>0.18715805112144795</c:v>
                </c:pt>
                <c:pt idx="37">
                  <c:v>0.18935358196976287</c:v>
                </c:pt>
                <c:pt idx="38">
                  <c:v>0.20094972097875463</c:v>
                </c:pt>
                <c:pt idx="39">
                  <c:v>0.19269130347367006</c:v>
                </c:pt>
                <c:pt idx="40">
                  <c:v>0.21068318509972594</c:v>
                </c:pt>
                <c:pt idx="41">
                  <c:v>0.24353584333144371</c:v>
                </c:pt>
                <c:pt idx="42">
                  <c:v>0.23046686472802994</c:v>
                </c:pt>
                <c:pt idx="43">
                  <c:v>0.24094807911463806</c:v>
                </c:pt>
                <c:pt idx="44">
                  <c:v>0.23593808058709287</c:v>
                </c:pt>
                <c:pt idx="45">
                  <c:v>0.25269073772903361</c:v>
                </c:pt>
                <c:pt idx="46">
                  <c:v>0.26353801957114031</c:v>
                </c:pt>
                <c:pt idx="47">
                  <c:v>0.28820750675152473</c:v>
                </c:pt>
                <c:pt idx="48">
                  <c:v>0.31833769790120753</c:v>
                </c:pt>
                <c:pt idx="49">
                  <c:v>0.31860743188150209</c:v>
                </c:pt>
                <c:pt idx="50">
                  <c:v>0.31418375779617058</c:v>
                </c:pt>
                <c:pt idx="51">
                  <c:v>0.32279103857819247</c:v>
                </c:pt>
                <c:pt idx="52">
                  <c:v>0.34376871564401285</c:v>
                </c:pt>
                <c:pt idx="53">
                  <c:v>0.33813628277758562</c:v>
                </c:pt>
                <c:pt idx="54">
                  <c:v>0.32264399280614559</c:v>
                </c:pt>
                <c:pt idx="55">
                  <c:v>0.32630556327771676</c:v>
                </c:pt>
                <c:pt idx="56">
                  <c:v>0.33320961308990771</c:v>
                </c:pt>
                <c:pt idx="57">
                  <c:v>0.33161559035303734</c:v>
                </c:pt>
                <c:pt idx="58">
                  <c:v>0.34041501462782148</c:v>
                </c:pt>
                <c:pt idx="59">
                  <c:v>0.34710682112546581</c:v>
                </c:pt>
                <c:pt idx="60">
                  <c:v>0.36237377731883136</c:v>
                </c:pt>
                <c:pt idx="61">
                  <c:v>0.37766657539835041</c:v>
                </c:pt>
                <c:pt idx="62">
                  <c:v>0.37766657539835041</c:v>
                </c:pt>
                <c:pt idx="63">
                  <c:v>0.37766657539835041</c:v>
                </c:pt>
              </c:numCache>
            </c:numRef>
          </c:yVal>
          <c:smooth val="1"/>
          <c:extLst>
            <c:ext xmlns:c16="http://schemas.microsoft.com/office/drawing/2014/chart" uri="{C3380CC4-5D6E-409C-BE32-E72D297353CC}">
              <c16:uniqueId val="{00000001-DDB4-4110-92E1-1C8383CCDF57}"/>
            </c:ext>
          </c:extLst>
        </c:ser>
        <c:ser>
          <c:idx val="1"/>
          <c:order val="1"/>
          <c:tx>
            <c:strRef>
              <c:f>'US AG B-S Background Data'!$C$66</c:f>
              <c:strCache>
                <c:ptCount val="1"/>
                <c:pt idx="0">
                  <c:v>Farm Service Agency</c:v>
                </c:pt>
              </c:strCache>
            </c:strRef>
          </c:tx>
          <c:spPr>
            <a:ln w="12700">
              <a:solidFill>
                <a:srgbClr val="FF00FF"/>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Data'!$D$66:$BO$66</c:f>
              <c:numCache>
                <c:formatCode>0.0%</c:formatCode>
                <c:ptCount val="64"/>
                <c:pt idx="0">
                  <c:v>3.315064475601049E-2</c:v>
                </c:pt>
                <c:pt idx="1">
                  <c:v>3.6933479955796676E-2</c:v>
                </c:pt>
                <c:pt idx="2">
                  <c:v>3.7144230318998488E-2</c:v>
                </c:pt>
                <c:pt idx="3">
                  <c:v>3.5839916398151879E-2</c:v>
                </c:pt>
                <c:pt idx="4">
                  <c:v>3.701865756229368E-2</c:v>
                </c:pt>
                <c:pt idx="5">
                  <c:v>3.7347253433980689E-2</c:v>
                </c:pt>
                <c:pt idx="6">
                  <c:v>3.5027752931227264E-2</c:v>
                </c:pt>
                <c:pt idx="7">
                  <c:v>3.5844167192205539E-2</c:v>
                </c:pt>
                <c:pt idx="8">
                  <c:v>3.7674548986261172E-2</c:v>
                </c:pt>
                <c:pt idx="9">
                  <c:v>3.4536085050907377E-2</c:v>
                </c:pt>
                <c:pt idx="10">
                  <c:v>3.3644569101164631E-2</c:v>
                </c:pt>
                <c:pt idx="11">
                  <c:v>2.9072356016531152E-2</c:v>
                </c:pt>
                <c:pt idx="12">
                  <c:v>2.6581076046904382E-2</c:v>
                </c:pt>
                <c:pt idx="13">
                  <c:v>2.5411748076034867E-2</c:v>
                </c:pt>
                <c:pt idx="14">
                  <c:v>2.7368204168399808E-2</c:v>
                </c:pt>
                <c:pt idx="15">
                  <c:v>4.1240766651346142E-2</c:v>
                </c:pt>
                <c:pt idx="16">
                  <c:v>3.8242194233071354E-2</c:v>
                </c:pt>
                <c:pt idx="17">
                  <c:v>5.5872550993074338E-2</c:v>
                </c:pt>
                <c:pt idx="18">
                  <c:v>8.9892625532093304E-2</c:v>
                </c:pt>
                <c:pt idx="19">
                  <c:v>0.12256108289609494</c:v>
                </c:pt>
                <c:pt idx="20">
                  <c:v>0.14032134510389704</c:v>
                </c:pt>
                <c:pt idx="21">
                  <c:v>0.16371608396856765</c:v>
                </c:pt>
                <c:pt idx="22">
                  <c:v>0.16066235036383789</c:v>
                </c:pt>
                <c:pt idx="23">
                  <c:v>0.15751093340956204</c:v>
                </c:pt>
                <c:pt idx="24">
                  <c:v>0.16966856666235378</c:v>
                </c:pt>
                <c:pt idx="25">
                  <c:v>0.20347670189234016</c:v>
                </c:pt>
                <c:pt idx="26">
                  <c:v>0.2316594421724161</c:v>
                </c:pt>
                <c:pt idx="27">
                  <c:v>0.243180741548357</c:v>
                </c:pt>
                <c:pt idx="28">
                  <c:v>0.22349258237106218</c:v>
                </c:pt>
                <c:pt idx="29">
                  <c:v>0.18798837919013997</c:v>
                </c:pt>
                <c:pt idx="30">
                  <c:v>0.15941080629007315</c:v>
                </c:pt>
                <c:pt idx="31">
                  <c:v>0.13761838705095297</c:v>
                </c:pt>
                <c:pt idx="32">
                  <c:v>0.12108839435688661</c:v>
                </c:pt>
                <c:pt idx="33">
                  <c:v>0.10223555970141494</c:v>
                </c:pt>
                <c:pt idx="34">
                  <c:v>9.4157350885401711E-2</c:v>
                </c:pt>
                <c:pt idx="35">
                  <c:v>7.7131871052357984E-2</c:v>
                </c:pt>
                <c:pt idx="36">
                  <c:v>6.7213930971570648E-2</c:v>
                </c:pt>
                <c:pt idx="37">
                  <c:v>5.8038859235616809E-2</c:v>
                </c:pt>
                <c:pt idx="38">
                  <c:v>5.2069332440367218E-2</c:v>
                </c:pt>
                <c:pt idx="39">
                  <c:v>5.2969188480013127E-2</c:v>
                </c:pt>
                <c:pt idx="40">
                  <c:v>5.3130757924330536E-2</c:v>
                </c:pt>
                <c:pt idx="41">
                  <c:v>5.0545608570805645E-2</c:v>
                </c:pt>
                <c:pt idx="42">
                  <c:v>4.4685220514589959E-2</c:v>
                </c:pt>
                <c:pt idx="43">
                  <c:v>4.3560566122484164E-2</c:v>
                </c:pt>
                <c:pt idx="44">
                  <c:v>3.4726504530358332E-2</c:v>
                </c:pt>
                <c:pt idx="45">
                  <c:v>3.1600892494089407E-2</c:v>
                </c:pt>
                <c:pt idx="46">
                  <c:v>2.6720241630734588E-2</c:v>
                </c:pt>
                <c:pt idx="47">
                  <c:v>2.85915610439521E-2</c:v>
                </c:pt>
                <c:pt idx="48">
                  <c:v>2.6265075167950586E-2</c:v>
                </c:pt>
                <c:pt idx="49">
                  <c:v>2.7333607236771272E-2</c:v>
                </c:pt>
                <c:pt idx="50">
                  <c:v>2.9171104682085877E-2</c:v>
                </c:pt>
                <c:pt idx="51">
                  <c:v>2.7854894547996088E-2</c:v>
                </c:pt>
                <c:pt idx="52">
                  <c:v>2.7023421608944491E-2</c:v>
                </c:pt>
                <c:pt idx="53">
                  <c:v>2.1791137227881292E-2</c:v>
                </c:pt>
                <c:pt idx="54">
                  <c:v>2.3919842141075197E-2</c:v>
                </c:pt>
                <c:pt idx="55">
                  <c:v>2.5333334639915127E-2</c:v>
                </c:pt>
                <c:pt idx="56">
                  <c:v>2.5535115921594118E-2</c:v>
                </c:pt>
                <c:pt idx="57">
                  <c:v>2.5679831219909053E-2</c:v>
                </c:pt>
                <c:pt idx="58">
                  <c:v>2.4822120765864784E-2</c:v>
                </c:pt>
                <c:pt idx="59">
                  <c:v>2.4975027227753681E-2</c:v>
                </c:pt>
                <c:pt idx="60">
                  <c:v>2.4104022851471125E-2</c:v>
                </c:pt>
                <c:pt idx="61">
                  <c:v>2.2454274600258922E-2</c:v>
                </c:pt>
                <c:pt idx="62">
                  <c:v>2.2454274600258922E-2</c:v>
                </c:pt>
                <c:pt idx="63">
                  <c:v>2.2454274600258922E-2</c:v>
                </c:pt>
              </c:numCache>
            </c:numRef>
          </c:yVal>
          <c:smooth val="1"/>
          <c:extLst>
            <c:ext xmlns:c16="http://schemas.microsoft.com/office/drawing/2014/chart" uri="{C3380CC4-5D6E-409C-BE32-E72D297353CC}">
              <c16:uniqueId val="{00000002-DDB4-4110-92E1-1C8383CCDF57}"/>
            </c:ext>
          </c:extLst>
        </c:ser>
        <c:ser>
          <c:idx val="2"/>
          <c:order val="2"/>
          <c:tx>
            <c:strRef>
              <c:f>'US AG B-S Background Data'!$C$67</c:f>
              <c:strCache>
                <c:ptCount val="1"/>
                <c:pt idx="0">
                  <c:v>Commercial banks</c:v>
                </c:pt>
              </c:strCache>
            </c:strRef>
          </c:tx>
          <c:spPr>
            <a:ln w="25400">
              <a:solidFill>
                <a:srgbClr val="008000"/>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Data'!$D$67:$BO$67</c:f>
              <c:numCache>
                <c:formatCode>0.0%</c:formatCode>
                <c:ptCount val="64"/>
                <c:pt idx="0">
                  <c:v>0.42357346256620265</c:v>
                </c:pt>
                <c:pt idx="1">
                  <c:v>0.42500105330608667</c:v>
                </c:pt>
                <c:pt idx="2">
                  <c:v>0.42882496636742967</c:v>
                </c:pt>
                <c:pt idx="3">
                  <c:v>0.43117182646251451</c:v>
                </c:pt>
                <c:pt idx="4">
                  <c:v>0.43154120388608297</c:v>
                </c:pt>
                <c:pt idx="5">
                  <c:v>0.42939758673876499</c:v>
                </c:pt>
                <c:pt idx="6">
                  <c:v>0.43526341913435551</c:v>
                </c:pt>
                <c:pt idx="7">
                  <c:v>0.44719002920900497</c:v>
                </c:pt>
                <c:pt idx="8">
                  <c:v>0.47858148467720424</c:v>
                </c:pt>
                <c:pt idx="9">
                  <c:v>0.48795888619622335</c:v>
                </c:pt>
                <c:pt idx="10">
                  <c:v>0.49340823271445022</c:v>
                </c:pt>
                <c:pt idx="11">
                  <c:v>0.49215142851630622</c:v>
                </c:pt>
                <c:pt idx="12">
                  <c:v>0.50625911721312622</c:v>
                </c:pt>
                <c:pt idx="13">
                  <c:v>0.51369265841668521</c:v>
                </c:pt>
                <c:pt idx="14">
                  <c:v>0.49088772772776879</c:v>
                </c:pt>
                <c:pt idx="15">
                  <c:v>0.47923097297076883</c:v>
                </c:pt>
                <c:pt idx="16">
                  <c:v>0.48194256421565879</c:v>
                </c:pt>
                <c:pt idx="17">
                  <c:v>0.46214284418054397</c:v>
                </c:pt>
                <c:pt idx="18">
                  <c:v>0.44204804493797406</c:v>
                </c:pt>
                <c:pt idx="19">
                  <c:v>0.40878911928703771</c:v>
                </c:pt>
                <c:pt idx="20">
                  <c:v>0.38862039994219255</c:v>
                </c:pt>
                <c:pt idx="21">
                  <c:v>0.37256948396490097</c:v>
                </c:pt>
                <c:pt idx="22">
                  <c:v>0.39362856670969681</c:v>
                </c:pt>
                <c:pt idx="23">
                  <c:v>0.42079746213398633</c:v>
                </c:pt>
                <c:pt idx="24">
                  <c:v>0.43032457220927522</c:v>
                </c:pt>
                <c:pt idx="25">
                  <c:v>0.43217602753638817</c:v>
                </c:pt>
                <c:pt idx="26">
                  <c:v>0.44150914782843204</c:v>
                </c:pt>
                <c:pt idx="27">
                  <c:v>0.44002995460284622</c:v>
                </c:pt>
                <c:pt idx="28">
                  <c:v>0.45432851058404522</c:v>
                </c:pt>
                <c:pt idx="29">
                  <c:v>0.46962829744028894</c:v>
                </c:pt>
                <c:pt idx="30">
                  <c:v>0.49253480740766681</c:v>
                </c:pt>
                <c:pt idx="31">
                  <c:v>0.50997911410480834</c:v>
                </c:pt>
                <c:pt idx="32">
                  <c:v>0.51678145163474665</c:v>
                </c:pt>
                <c:pt idx="33">
                  <c:v>0.53035011282604527</c:v>
                </c:pt>
                <c:pt idx="34">
                  <c:v>0.53218238936747408</c:v>
                </c:pt>
                <c:pt idx="35">
                  <c:v>0.5297078109400285</c:v>
                </c:pt>
                <c:pt idx="36">
                  <c:v>0.51743428748127074</c:v>
                </c:pt>
                <c:pt idx="37">
                  <c:v>0.52363440068019651</c:v>
                </c:pt>
                <c:pt idx="38">
                  <c:v>0.51748377359138586</c:v>
                </c:pt>
                <c:pt idx="39">
                  <c:v>0.51375264897625805</c:v>
                </c:pt>
                <c:pt idx="40">
                  <c:v>0.5662986013948933</c:v>
                </c:pt>
                <c:pt idx="41">
                  <c:v>0.54826201558665932</c:v>
                </c:pt>
                <c:pt idx="42">
                  <c:v>0.50334138713294418</c:v>
                </c:pt>
                <c:pt idx="43">
                  <c:v>0.53141624229662865</c:v>
                </c:pt>
                <c:pt idx="44">
                  <c:v>0.4982561225080856</c:v>
                </c:pt>
                <c:pt idx="45">
                  <c:v>0.51110203542630239</c:v>
                </c:pt>
                <c:pt idx="46">
                  <c:v>0.47275803929877097</c:v>
                </c:pt>
                <c:pt idx="47">
                  <c:v>0.49531629451380338</c:v>
                </c:pt>
                <c:pt idx="48">
                  <c:v>0.49758849450774939</c:v>
                </c:pt>
                <c:pt idx="49">
                  <c:v>0.46708419302714854</c:v>
                </c:pt>
                <c:pt idx="50">
                  <c:v>0.44990068458485938</c:v>
                </c:pt>
                <c:pt idx="51">
                  <c:v>0.46503050937582263</c:v>
                </c:pt>
                <c:pt idx="52">
                  <c:v>0.48229433374137726</c:v>
                </c:pt>
                <c:pt idx="53">
                  <c:v>0.48950881571590094</c:v>
                </c:pt>
                <c:pt idx="54">
                  <c:v>0.47660302141615551</c:v>
                </c:pt>
                <c:pt idx="55">
                  <c:v>0.49454955012643037</c:v>
                </c:pt>
                <c:pt idx="56">
                  <c:v>0.49420761840465938</c:v>
                </c:pt>
                <c:pt idx="57">
                  <c:v>0.4754594639693932</c:v>
                </c:pt>
                <c:pt idx="58">
                  <c:v>0.48061025390703832</c:v>
                </c:pt>
                <c:pt idx="59">
                  <c:v>0.46623731339414071</c:v>
                </c:pt>
                <c:pt idx="60">
                  <c:v>0.41358290157267025</c:v>
                </c:pt>
                <c:pt idx="61">
                  <c:v>0.43430525637704215</c:v>
                </c:pt>
                <c:pt idx="62">
                  <c:v>0.4343052563770422</c:v>
                </c:pt>
                <c:pt idx="63">
                  <c:v>0.43430525637704226</c:v>
                </c:pt>
              </c:numCache>
            </c:numRef>
          </c:yVal>
          <c:smooth val="1"/>
          <c:extLst>
            <c:ext xmlns:c16="http://schemas.microsoft.com/office/drawing/2014/chart" uri="{C3380CC4-5D6E-409C-BE32-E72D297353CC}">
              <c16:uniqueId val="{00000003-DDB4-4110-92E1-1C8383CCDF57}"/>
            </c:ext>
          </c:extLst>
        </c:ser>
        <c:ser>
          <c:idx val="3"/>
          <c:order val="3"/>
          <c:tx>
            <c:strRef>
              <c:f>'US AG B-S Background Data'!$C$68</c:f>
              <c:strCache>
                <c:ptCount val="1"/>
                <c:pt idx="0">
                  <c:v>Individuals and others</c:v>
                </c:pt>
              </c:strCache>
            </c:strRef>
          </c:tx>
          <c:spPr>
            <a:ln w="12700">
              <a:solidFill>
                <a:srgbClr val="00FFFF"/>
              </a:solidFill>
              <a:prstDash val="solid"/>
            </a:ln>
          </c:spPr>
          <c:marker>
            <c:symbol val="none"/>
          </c:marker>
          <c:xVal>
            <c:numRef>
              <c:f>'US AG B-S Background Data'!$D$53:$BO$53</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Data'!$D$68:$BO$68</c:f>
              <c:numCache>
                <c:formatCode>0.0%</c:formatCode>
                <c:ptCount val="64"/>
                <c:pt idx="0">
                  <c:v>0.40776501734498327</c:v>
                </c:pt>
                <c:pt idx="1">
                  <c:v>0.39649131475103988</c:v>
                </c:pt>
                <c:pt idx="2">
                  <c:v>0.39226061187562322</c:v>
                </c:pt>
                <c:pt idx="3">
                  <c:v>0.38573094893941406</c:v>
                </c:pt>
                <c:pt idx="4">
                  <c:v>0.3804553885070357</c:v>
                </c:pt>
                <c:pt idx="5">
                  <c:v>0.37845741231805086</c:v>
                </c:pt>
                <c:pt idx="6">
                  <c:v>0.36497986835682222</c:v>
                </c:pt>
                <c:pt idx="7">
                  <c:v>0.33559119397600767</c:v>
                </c:pt>
                <c:pt idx="8">
                  <c:v>0.28298809106976125</c:v>
                </c:pt>
                <c:pt idx="9">
                  <c:v>0.25091777239244667</c:v>
                </c:pt>
                <c:pt idx="10">
                  <c:v>0.22353737601680015</c:v>
                </c:pt>
                <c:pt idx="11">
                  <c:v>0.22582177913843288</c:v>
                </c:pt>
                <c:pt idx="12">
                  <c:v>0.22046281180036184</c:v>
                </c:pt>
                <c:pt idx="13">
                  <c:v>0.2130343440735338</c:v>
                </c:pt>
                <c:pt idx="14">
                  <c:v>0.21071169424367361</c:v>
                </c:pt>
                <c:pt idx="15">
                  <c:v>0.21085168465086099</c:v>
                </c:pt>
                <c:pt idx="16">
                  <c:v>0.21442804825801171</c:v>
                </c:pt>
                <c:pt idx="17">
                  <c:v>0.22825037299803527</c:v>
                </c:pt>
                <c:pt idx="18">
                  <c:v>0.22471748398330552</c:v>
                </c:pt>
                <c:pt idx="19">
                  <c:v>0.21994743479693113</c:v>
                </c:pt>
                <c:pt idx="20">
                  <c:v>0.21818347660973519</c:v>
                </c:pt>
                <c:pt idx="21">
                  <c:v>0.21294494888461282</c:v>
                </c:pt>
                <c:pt idx="22">
                  <c:v>0.21278433736538466</c:v>
                </c:pt>
                <c:pt idx="23">
                  <c:v>0.20427203450485915</c:v>
                </c:pt>
                <c:pt idx="24">
                  <c:v>0.19560736102757603</c:v>
                </c:pt>
                <c:pt idx="25">
                  <c:v>0.18713859640198569</c:v>
                </c:pt>
                <c:pt idx="26">
                  <c:v>0.1751178489441583</c:v>
                </c:pt>
                <c:pt idx="27">
                  <c:v>0.16877932521215386</c:v>
                </c:pt>
                <c:pt idx="28">
                  <c:v>0.1829593374316974</c:v>
                </c:pt>
                <c:pt idx="29">
                  <c:v>0.19070488417491713</c:v>
                </c:pt>
                <c:pt idx="30">
                  <c:v>0.19454076577533422</c:v>
                </c:pt>
                <c:pt idx="31">
                  <c:v>0.195388587192353</c:v>
                </c:pt>
                <c:pt idx="32">
                  <c:v>0.20137715268430229</c:v>
                </c:pt>
                <c:pt idx="33">
                  <c:v>0.2090959118001591</c:v>
                </c:pt>
                <c:pt idx="34">
                  <c:v>0.21335261876665734</c:v>
                </c:pt>
                <c:pt idx="35">
                  <c:v>0.21996192686348026</c:v>
                </c:pt>
                <c:pt idx="36">
                  <c:v>0.22819371693962878</c:v>
                </c:pt>
                <c:pt idx="37">
                  <c:v>0.22897315811442387</c:v>
                </c:pt>
                <c:pt idx="38">
                  <c:v>0.22949717298949232</c:v>
                </c:pt>
                <c:pt idx="39">
                  <c:v>0.24058685907005881</c:v>
                </c:pt>
                <c:pt idx="40">
                  <c:v>0.16988745558105023</c:v>
                </c:pt>
                <c:pt idx="41">
                  <c:v>0.15765652033429922</c:v>
                </c:pt>
                <c:pt idx="42">
                  <c:v>0.22150652762443593</c:v>
                </c:pt>
                <c:pt idx="43">
                  <c:v>0.18407511246624908</c:v>
                </c:pt>
                <c:pt idx="44">
                  <c:v>0.23107929237446317</c:v>
                </c:pt>
                <c:pt idx="45">
                  <c:v>0.2046063343505746</c:v>
                </c:pt>
                <c:pt idx="46">
                  <c:v>0.23698369949935416</c:v>
                </c:pt>
                <c:pt idx="47">
                  <c:v>0.18788463769071978</c:v>
                </c:pt>
                <c:pt idx="48">
                  <c:v>0.15780873242309248</c:v>
                </c:pt>
                <c:pt idx="49">
                  <c:v>0.18697476785457812</c:v>
                </c:pt>
                <c:pt idx="50">
                  <c:v>0.20674445293688418</c:v>
                </c:pt>
                <c:pt idx="51">
                  <c:v>0.18432356535459846</c:v>
                </c:pt>
                <c:pt idx="52">
                  <c:v>0.14691352900566543</c:v>
                </c:pt>
                <c:pt idx="53">
                  <c:v>0.15056376427863211</c:v>
                </c:pt>
                <c:pt idx="54">
                  <c:v>0.17683315037420885</c:v>
                </c:pt>
                <c:pt idx="55">
                  <c:v>0.15381155195593774</c:v>
                </c:pt>
                <c:pt idx="56">
                  <c:v>0.14704765258383881</c:v>
                </c:pt>
                <c:pt idx="57">
                  <c:v>0.16724511445766044</c:v>
                </c:pt>
                <c:pt idx="58">
                  <c:v>0.15415261069927544</c:v>
                </c:pt>
                <c:pt idx="59">
                  <c:v>0.16168083825263979</c:v>
                </c:pt>
                <c:pt idx="60">
                  <c:v>0.19993929825702725</c:v>
                </c:pt>
                <c:pt idx="61">
                  <c:v>0.16557389362434846</c:v>
                </c:pt>
                <c:pt idx="62">
                  <c:v>0.16557389362434846</c:v>
                </c:pt>
                <c:pt idx="63">
                  <c:v>0.16557389362434846</c:v>
                </c:pt>
              </c:numCache>
            </c:numRef>
          </c:yVal>
          <c:smooth val="1"/>
          <c:extLst>
            <c:ext xmlns:c16="http://schemas.microsoft.com/office/drawing/2014/chart" uri="{C3380CC4-5D6E-409C-BE32-E72D297353CC}">
              <c16:uniqueId val="{00000004-DDB4-4110-92E1-1C8383CCDF57}"/>
            </c:ext>
          </c:extLst>
        </c:ser>
        <c:dLbls>
          <c:showLegendKey val="0"/>
          <c:showVal val="0"/>
          <c:showCatName val="0"/>
          <c:showSerName val="0"/>
          <c:showPercent val="0"/>
          <c:showBubbleSize val="0"/>
        </c:dLbls>
        <c:axId val="186613120"/>
        <c:axId val="186627584"/>
      </c:scatterChart>
      <c:valAx>
        <c:axId val="186613120"/>
        <c:scaling>
          <c:orientation val="minMax"/>
          <c:max val="2023"/>
          <c:min val="1963"/>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38273615635179153"/>
              <c:y val="0.866099275783686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6627584"/>
        <c:crosses val="autoZero"/>
        <c:crossBetween val="midCat"/>
        <c:majorUnit val="4"/>
      </c:valAx>
      <c:valAx>
        <c:axId val="1866275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market share</a:t>
                </a:r>
              </a:p>
            </c:rich>
          </c:tx>
          <c:layout>
            <c:manualLayout>
              <c:xMode val="edge"/>
              <c:yMode val="edge"/>
              <c:x val="5.7134112458261471E-2"/>
              <c:y val="0.1917235841270549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613120"/>
        <c:crosses val="autoZero"/>
        <c:crossBetween val="midCat"/>
      </c:valAx>
      <c:valAx>
        <c:axId val="186629504"/>
        <c:scaling>
          <c:orientation val="minMax"/>
        </c:scaling>
        <c:delete val="0"/>
        <c:axPos val="r"/>
        <c:title>
          <c:tx>
            <c:rich>
              <a:bodyPr rot="-5400000" vert="horz"/>
              <a:lstStyle/>
              <a:p>
                <a:pPr>
                  <a:defRPr/>
                </a:pPr>
                <a:r>
                  <a:rPr lang="en-US"/>
                  <a:t>Total Non Real Estate Debt ($B)</a:t>
                </a:r>
              </a:p>
            </c:rich>
          </c:tx>
          <c:layout>
            <c:manualLayout>
              <c:xMode val="edge"/>
              <c:yMode val="edge"/>
              <c:x val="0.81874219721327401"/>
              <c:y val="0.12281769311413976"/>
            </c:manualLayout>
          </c:layout>
          <c:overlay val="0"/>
        </c:title>
        <c:numFmt formatCode="#,##0_);\(#,##0\)" sourceLinked="1"/>
        <c:majorTickMark val="out"/>
        <c:minorTickMark val="none"/>
        <c:tickLblPos val="nextTo"/>
        <c:crossAx val="186632064"/>
        <c:crosses val="max"/>
        <c:crossBetween val="between"/>
        <c:dispUnits>
          <c:builtInUnit val="millions"/>
        </c:dispUnits>
      </c:valAx>
      <c:catAx>
        <c:axId val="186632064"/>
        <c:scaling>
          <c:orientation val="minMax"/>
        </c:scaling>
        <c:delete val="1"/>
        <c:axPos val="b"/>
        <c:numFmt formatCode="General" sourceLinked="1"/>
        <c:majorTickMark val="out"/>
        <c:minorTickMark val="none"/>
        <c:tickLblPos val="none"/>
        <c:crossAx val="186629504"/>
        <c:crosses val="autoZero"/>
        <c:auto val="1"/>
        <c:lblAlgn val="ctr"/>
        <c:lblOffset val="100"/>
        <c:noMultiLvlLbl val="0"/>
      </c:catAx>
    </c:plotArea>
    <c:legend>
      <c:legendPos val="b"/>
      <c:layout>
        <c:manualLayout>
          <c:xMode val="edge"/>
          <c:yMode val="edge"/>
          <c:x val="5.4075322447247262E-3"/>
          <c:y val="0.86589029026520159"/>
          <c:w val="0.99189628058962998"/>
          <c:h val="0.12598959858518252"/>
        </c:manualLayout>
      </c:layout>
      <c:overlay val="0"/>
      <c:spPr>
        <a:solidFill>
          <a:srgbClr val="FFFFFF"/>
        </a:solidFill>
        <a:ln w="3175">
          <a:solidFill>
            <a:srgbClr val="000000"/>
          </a:solidFill>
          <a:prstDash val="solid"/>
        </a:ln>
      </c:spPr>
      <c:txPr>
        <a:bodyPr/>
        <a:lstStyle/>
        <a:p>
          <a:pPr rtl="0">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Selected Financial Ratios</a:t>
            </a:r>
          </a:p>
        </c:rich>
      </c:tx>
      <c:layout>
        <c:manualLayout>
          <c:xMode val="edge"/>
          <c:yMode val="edge"/>
          <c:x val="0.11115266841644794"/>
          <c:y val="0.10408256293490785"/>
        </c:manualLayout>
      </c:layout>
      <c:overlay val="0"/>
    </c:title>
    <c:autoTitleDeleted val="0"/>
    <c:plotArea>
      <c:layout>
        <c:manualLayout>
          <c:layoutTarget val="inner"/>
          <c:xMode val="edge"/>
          <c:yMode val="edge"/>
          <c:x val="0.1425754938527421"/>
          <c:y val="0.21381176925558656"/>
          <c:w val="0.61968096562537489"/>
          <c:h val="0.57279341202263256"/>
        </c:manualLayout>
      </c:layout>
      <c:scatterChart>
        <c:scatterStyle val="smoothMarker"/>
        <c:varyColors val="0"/>
        <c:ser>
          <c:idx val="2"/>
          <c:order val="0"/>
          <c:tx>
            <c:strRef>
              <c:f>'US AG B-S Background Data'!$C$45</c:f>
              <c:strCache>
                <c:ptCount val="1"/>
                <c:pt idx="0">
                  <c:v> Real estate value/equity</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Data'!$D$45:$BO$45</c:f>
              <c:numCache>
                <c:formatCode>0.0%</c:formatCode>
                <c:ptCount val="64"/>
                <c:pt idx="0">
                  <c:v>0.8115633685886483</c:v>
                </c:pt>
                <c:pt idx="1">
                  <c:v>0.81970046176216316</c:v>
                </c:pt>
                <c:pt idx="2">
                  <c:v>0.82990317070295716</c:v>
                </c:pt>
                <c:pt idx="3">
                  <c:v>0.85172925567911528</c:v>
                </c:pt>
                <c:pt idx="4">
                  <c:v>0.87450595151864408</c:v>
                </c:pt>
                <c:pt idx="5">
                  <c:v>0.87307389686861192</c:v>
                </c:pt>
                <c:pt idx="6">
                  <c:v>0.87902215675147655</c:v>
                </c:pt>
                <c:pt idx="7">
                  <c:v>0.8875539859190068</c:v>
                </c:pt>
                <c:pt idx="8">
                  <c:v>0.88815233574204167</c:v>
                </c:pt>
                <c:pt idx="9">
                  <c:v>0.88214865640310114</c:v>
                </c:pt>
                <c:pt idx="10">
                  <c:v>0.87884819500184286</c:v>
                </c:pt>
                <c:pt idx="11">
                  <c:v>0.8739708504346666</c:v>
                </c:pt>
                <c:pt idx="12">
                  <c:v>0.86221865792781616</c:v>
                </c:pt>
                <c:pt idx="13">
                  <c:v>0.84810563682600293</c:v>
                </c:pt>
                <c:pt idx="14">
                  <c:v>0.89598955601298458</c:v>
                </c:pt>
                <c:pt idx="15">
                  <c:v>0.89767241823981003</c:v>
                </c:pt>
                <c:pt idx="16">
                  <c:v>0.91936872747152154</c:v>
                </c:pt>
                <c:pt idx="17">
                  <c:v>0.9377734977033062</c:v>
                </c:pt>
                <c:pt idx="18">
                  <c:v>0.92031331568778951</c:v>
                </c:pt>
                <c:pt idx="19">
                  <c:v>0.92035796870882591</c:v>
                </c:pt>
                <c:pt idx="20">
                  <c:v>0.9341639619421831</c:v>
                </c:pt>
                <c:pt idx="21">
                  <c:v>0.95775696299705282</c:v>
                </c:pt>
                <c:pt idx="22">
                  <c:v>0.96338954995201054</c:v>
                </c:pt>
                <c:pt idx="23">
                  <c:v>0.97451848840302246</c:v>
                </c:pt>
                <c:pt idx="24">
                  <c:v>0.93335991234964133</c:v>
                </c:pt>
                <c:pt idx="25">
                  <c:v>0.97089871642604453</c:v>
                </c:pt>
                <c:pt idx="26">
                  <c:v>0.95041003501051269</c:v>
                </c:pt>
                <c:pt idx="27">
                  <c:v>0.91214364907752588</c:v>
                </c:pt>
                <c:pt idx="28">
                  <c:v>0.88849939943832879</c:v>
                </c:pt>
                <c:pt idx="29">
                  <c:v>0.87905646307156915</c:v>
                </c:pt>
                <c:pt idx="30">
                  <c:v>0.87266469587827056</c:v>
                </c:pt>
                <c:pt idx="31">
                  <c:v>0.87712150108461628</c:v>
                </c:pt>
                <c:pt idx="32">
                  <c:v>0.87040666512898945</c:v>
                </c:pt>
                <c:pt idx="33">
                  <c:v>0.87444831829362779</c:v>
                </c:pt>
                <c:pt idx="34">
                  <c:v>0.88482264386295484</c:v>
                </c:pt>
                <c:pt idx="35">
                  <c:v>0.9000136474272582</c:v>
                </c:pt>
                <c:pt idx="36">
                  <c:v>0.90073362426386472</c:v>
                </c:pt>
                <c:pt idx="37">
                  <c:v>0.90368157149766992</c:v>
                </c:pt>
                <c:pt idx="38">
                  <c:v>0.91476588040935491</c:v>
                </c:pt>
                <c:pt idx="39">
                  <c:v>0.91334872954339608</c:v>
                </c:pt>
                <c:pt idx="40">
                  <c:v>0.91065271010151905</c:v>
                </c:pt>
                <c:pt idx="41">
                  <c:v>0.91797420343202429</c:v>
                </c:pt>
                <c:pt idx="42">
                  <c:v>0.94377761242649449</c:v>
                </c:pt>
                <c:pt idx="43">
                  <c:v>0.89049012438728037</c:v>
                </c:pt>
                <c:pt idx="44">
                  <c:v>0.89739154550625677</c:v>
                </c:pt>
                <c:pt idx="45">
                  <c:v>0.91490253388992082</c:v>
                </c:pt>
                <c:pt idx="46">
                  <c:v>0.90872810024519979</c:v>
                </c:pt>
                <c:pt idx="47">
                  <c:v>0.89994124792231944</c:v>
                </c:pt>
                <c:pt idx="48">
                  <c:v>0.89898699579848684</c:v>
                </c:pt>
                <c:pt idx="49">
                  <c:v>0.91337146452243467</c:v>
                </c:pt>
                <c:pt idx="50">
                  <c:v>0.87748424177913265</c:v>
                </c:pt>
                <c:pt idx="51">
                  <c:v>0.89055390689533798</c:v>
                </c:pt>
                <c:pt idx="52">
                  <c:v>0.88590687966015769</c:v>
                </c:pt>
                <c:pt idx="53">
                  <c:v>0.91786900271270266</c:v>
                </c:pt>
                <c:pt idx="54">
                  <c:v>0.92177418435624348</c:v>
                </c:pt>
                <c:pt idx="55">
                  <c:v>0.93755765392989887</c:v>
                </c:pt>
                <c:pt idx="56">
                  <c:v>0.94531137408611199</c:v>
                </c:pt>
                <c:pt idx="57">
                  <c:v>0.94545035150261769</c:v>
                </c:pt>
                <c:pt idx="58">
                  <c:v>0.95659049377448779</c:v>
                </c:pt>
                <c:pt idx="59">
                  <c:v>0.95906891865762611</c:v>
                </c:pt>
                <c:pt idx="60">
                  <c:v>0.96618570950111193</c:v>
                </c:pt>
                <c:pt idx="61">
                  <c:v>0.95783024447594234</c:v>
                </c:pt>
                <c:pt idx="62">
                  <c:v>0.95333220320209544</c:v>
                </c:pt>
                <c:pt idx="63">
                  <c:v>0.96515008763629639</c:v>
                </c:pt>
              </c:numCache>
            </c:numRef>
          </c:yVal>
          <c:smooth val="1"/>
          <c:extLst>
            <c:ext xmlns:c16="http://schemas.microsoft.com/office/drawing/2014/chart" uri="{C3380CC4-5D6E-409C-BE32-E72D297353CC}">
              <c16:uniqueId val="{00000002-1B7A-4215-8AE3-893159198100}"/>
            </c:ext>
          </c:extLst>
        </c:ser>
        <c:ser>
          <c:idx val="5"/>
          <c:order val="1"/>
          <c:tx>
            <c:strRef>
              <c:f>'US AG B-S Background Data'!$C$48</c:f>
              <c:strCache>
                <c:ptCount val="1"/>
                <c:pt idx="0">
                  <c:v> E/A</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Data'!$D$48:$BO$48</c:f>
              <c:numCache>
                <c:formatCode>0.0%</c:formatCode>
                <c:ptCount val="64"/>
                <c:pt idx="0">
                  <c:v>0.87126097944356085</c:v>
                </c:pt>
                <c:pt idx="1">
                  <c:v>0.86710296928125441</c:v>
                </c:pt>
                <c:pt idx="2">
                  <c:v>0.85881640488925826</c:v>
                </c:pt>
                <c:pt idx="3">
                  <c:v>0.84971203384303939</c:v>
                </c:pt>
                <c:pt idx="4">
                  <c:v>0.84255037148325351</c:v>
                </c:pt>
                <c:pt idx="5">
                  <c:v>0.83782641371052879</c:v>
                </c:pt>
                <c:pt idx="6">
                  <c:v>0.83239634243324878</c:v>
                </c:pt>
                <c:pt idx="7">
                  <c:v>0.82848109940319836</c:v>
                </c:pt>
                <c:pt idx="8">
                  <c:v>0.82920566597947354</c:v>
                </c:pt>
                <c:pt idx="9">
                  <c:v>0.82667338150365988</c:v>
                </c:pt>
                <c:pt idx="10">
                  <c:v>0.82605091979225598</c:v>
                </c:pt>
                <c:pt idx="11">
                  <c:v>0.82494377554237275</c:v>
                </c:pt>
                <c:pt idx="12">
                  <c:v>0.82908500856346068</c:v>
                </c:pt>
                <c:pt idx="13">
                  <c:v>0.8404549165894869</c:v>
                </c:pt>
                <c:pt idx="14">
                  <c:v>0.83375842033838554</c:v>
                </c:pt>
                <c:pt idx="15">
                  <c:v>0.83651921419444453</c:v>
                </c:pt>
                <c:pt idx="16">
                  <c:v>0.84063866952981492</c:v>
                </c:pt>
                <c:pt idx="17">
                  <c:v>0.83361000240882621</c:v>
                </c:pt>
                <c:pt idx="18">
                  <c:v>0.84073736733883941</c:v>
                </c:pt>
                <c:pt idx="19">
                  <c:v>0.8387197210257793</c:v>
                </c:pt>
                <c:pt idx="20">
                  <c:v>0.83763656998762082</c:v>
                </c:pt>
                <c:pt idx="21">
                  <c:v>0.82193814142242305</c:v>
                </c:pt>
                <c:pt idx="22">
                  <c:v>0.80886731420152491</c:v>
                </c:pt>
                <c:pt idx="23">
                  <c:v>0.80592304040816776</c:v>
                </c:pt>
                <c:pt idx="24">
                  <c:v>0.78969595271258985</c:v>
                </c:pt>
                <c:pt idx="25">
                  <c:v>0.77812503920810039</c:v>
                </c:pt>
                <c:pt idx="26">
                  <c:v>0.79043738897659788</c:v>
                </c:pt>
                <c:pt idx="27">
                  <c:v>0.81690507506879384</c:v>
                </c:pt>
                <c:pt idx="28">
                  <c:v>0.83115533784618922</c:v>
                </c:pt>
                <c:pt idx="29">
                  <c:v>0.83897578848465193</c:v>
                </c:pt>
                <c:pt idx="30">
                  <c:v>0.84402275944138827</c:v>
                </c:pt>
                <c:pt idx="31">
                  <c:v>0.84378363905652698</c:v>
                </c:pt>
                <c:pt idx="32">
                  <c:v>0.84838505376016238</c:v>
                </c:pt>
                <c:pt idx="33">
                  <c:v>0.85227089785408827</c:v>
                </c:pt>
                <c:pt idx="34">
                  <c:v>0.85136894863448698</c:v>
                </c:pt>
                <c:pt idx="35">
                  <c:v>0.85194245028786497</c:v>
                </c:pt>
                <c:pt idx="36">
                  <c:v>0.85185925603734403</c:v>
                </c:pt>
                <c:pt idx="37">
                  <c:v>0.85074647907521972</c:v>
                </c:pt>
                <c:pt idx="38">
                  <c:v>0.84804027428511264</c:v>
                </c:pt>
                <c:pt idx="39">
                  <c:v>0.85274659143439724</c:v>
                </c:pt>
                <c:pt idx="40">
                  <c:v>0.86375680571040869</c:v>
                </c:pt>
                <c:pt idx="41">
                  <c:v>0.86411270216390523</c:v>
                </c:pt>
                <c:pt idx="42">
                  <c:v>0.85044026107812931</c:v>
                </c:pt>
                <c:pt idx="43">
                  <c:v>0.86305859499213744</c:v>
                </c:pt>
                <c:pt idx="44">
                  <c:v>0.86757115522101913</c:v>
                </c:pt>
                <c:pt idx="45">
                  <c:v>0.87768987336199744</c:v>
                </c:pt>
                <c:pt idx="46">
                  <c:v>0.8868784452082622</c:v>
                </c:pt>
                <c:pt idx="47">
                  <c:v>0.8772971814700451</c:v>
                </c:pt>
                <c:pt idx="48">
                  <c:v>0.86984990591824896</c:v>
                </c:pt>
                <c:pt idx="49">
                  <c:v>0.86425980114082956</c:v>
                </c:pt>
                <c:pt idx="50">
                  <c:v>0.8715098528682379</c:v>
                </c:pt>
                <c:pt idx="51">
                  <c:v>0.87300229851193367</c:v>
                </c:pt>
                <c:pt idx="52">
                  <c:v>0.88722768976595257</c:v>
                </c:pt>
                <c:pt idx="53">
                  <c:v>0.88606918836311754</c:v>
                </c:pt>
                <c:pt idx="54">
                  <c:v>0.8822078146436757</c:v>
                </c:pt>
                <c:pt idx="55">
                  <c:v>0.87613325426257804</c:v>
                </c:pt>
                <c:pt idx="56">
                  <c:v>0.87161715619467373</c:v>
                </c:pt>
                <c:pt idx="57">
                  <c:v>0.87011564057420965</c:v>
                </c:pt>
                <c:pt idx="58">
                  <c:v>0.86698108874445756</c:v>
                </c:pt>
                <c:pt idx="59">
                  <c:v>0.86326031131745684</c:v>
                </c:pt>
                <c:pt idx="60">
                  <c:v>0.86100593176066675</c:v>
                </c:pt>
                <c:pt idx="61">
                  <c:v>0.86444594272923592</c:v>
                </c:pt>
                <c:pt idx="62">
                  <c:v>0.86905652901861241</c:v>
                </c:pt>
                <c:pt idx="63">
                  <c:v>0.86778300672745046</c:v>
                </c:pt>
              </c:numCache>
            </c:numRef>
          </c:yVal>
          <c:smooth val="1"/>
          <c:extLst>
            <c:ext xmlns:c16="http://schemas.microsoft.com/office/drawing/2014/chart" uri="{C3380CC4-5D6E-409C-BE32-E72D297353CC}">
              <c16:uniqueId val="{00000005-1B7A-4215-8AE3-893159198100}"/>
            </c:ext>
          </c:extLst>
        </c:ser>
        <c:ser>
          <c:idx val="3"/>
          <c:order val="2"/>
          <c:tx>
            <c:strRef>
              <c:f>'US AG B-S Background Data'!$C$46</c:f>
              <c:strCache>
                <c:ptCount val="1"/>
                <c:pt idx="0">
                  <c:v> Real estate value/assets</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Data'!$D$46:$BO$46</c:f>
              <c:numCache>
                <c:formatCode>0.0%</c:formatCode>
                <c:ptCount val="64"/>
                <c:pt idx="0">
                  <c:v>0.70708349539706128</c:v>
                </c:pt>
                <c:pt idx="1">
                  <c:v>0.71076470431518701</c:v>
                </c:pt>
                <c:pt idx="2">
                  <c:v>0.71273445746931008</c:v>
                </c:pt>
                <c:pt idx="3">
                  <c:v>0.72372459812671919</c:v>
                </c:pt>
                <c:pt idx="4">
                  <c:v>0.73681531431634961</c:v>
                </c:pt>
                <c:pt idx="5">
                  <c:v>0.73148437191770521</c:v>
                </c:pt>
                <c:pt idx="6">
                  <c:v>0.73169482819771492</c:v>
                </c:pt>
                <c:pt idx="7">
                  <c:v>0.7353217020338696</c:v>
                </c:pt>
                <c:pt idx="8">
                  <c:v>0.73646094905020465</c:v>
                </c:pt>
                <c:pt idx="9">
                  <c:v>0.72924881277766185</c:v>
                </c:pt>
                <c:pt idx="10">
                  <c:v>0.72597335983903621</c:v>
                </c:pt>
                <c:pt idx="11">
                  <c:v>0.72097681307155226</c:v>
                </c:pt>
                <c:pt idx="12">
                  <c:v>0.71485256339165903</c:v>
                </c:pt>
                <c:pt idx="13">
                  <c:v>0.71279455225767197</c:v>
                </c:pt>
                <c:pt idx="14">
                  <c:v>0.74703883686107742</c:v>
                </c:pt>
                <c:pt idx="15">
                  <c:v>0.75092022590999263</c:v>
                </c:pt>
                <c:pt idx="16">
                  <c:v>0.77285690386897887</c:v>
                </c:pt>
                <c:pt idx="17">
                  <c:v>0.78173736767938651</c:v>
                </c:pt>
                <c:pt idx="18">
                  <c:v>0.77374179415823041</c:v>
                </c:pt>
                <c:pt idx="19">
                  <c:v>0.77192237875931935</c:v>
                </c:pt>
                <c:pt idx="20">
                  <c:v>0.78248989688729664</c:v>
                </c:pt>
                <c:pt idx="21">
                  <c:v>0.78721697810018199</c:v>
                </c:pt>
                <c:pt idx="22">
                  <c:v>0.77925431779949861</c:v>
                </c:pt>
                <c:pt idx="23">
                  <c:v>0.78538690310773562</c:v>
                </c:pt>
                <c:pt idx="24">
                  <c:v>0.73707054520668935</c:v>
                </c:pt>
                <c:pt idx="25">
                  <c:v>0.75548060178611021</c:v>
                </c:pt>
                <c:pt idx="26">
                  <c:v>0.75123962653086662</c:v>
                </c:pt>
                <c:pt idx="27">
                  <c:v>0.74513477612319989</c:v>
                </c:pt>
                <c:pt idx="28">
                  <c:v>0.73848101851630032</c:v>
                </c:pt>
                <c:pt idx="29">
                  <c:v>0.73750708922799901</c:v>
                </c:pt>
                <c:pt idx="30">
                  <c:v>0.73654886468225778</c:v>
                </c:pt>
                <c:pt idx="31">
                  <c:v>0.74010077207990099</c:v>
                </c:pt>
                <c:pt idx="32">
                  <c:v>0.73844000538866139</c:v>
                </c:pt>
                <c:pt idx="33">
                  <c:v>0.74526685335910769</c:v>
                </c:pt>
                <c:pt idx="34">
                  <c:v>0.753310524033591</c:v>
                </c:pt>
                <c:pt idx="35">
                  <c:v>0.76675983208169696</c:v>
                </c:pt>
                <c:pt idx="36">
                  <c:v>0.76729827505323633</c:v>
                </c:pt>
                <c:pt idx="37">
                  <c:v>0.76880391515680413</c:v>
                </c:pt>
                <c:pt idx="38">
                  <c:v>0.77575830812901192</c:v>
                </c:pt>
                <c:pt idx="39">
                  <c:v>0.77885501590906814</c:v>
                </c:pt>
                <c:pt idx="40">
                  <c:v>0.78658247598881481</c:v>
                </c:pt>
                <c:pt idx="41">
                  <c:v>0.79323316944440492</c:v>
                </c:pt>
                <c:pt idx="42">
                  <c:v>0.80262647911168161</c:v>
                </c:pt>
                <c:pt idx="43">
                  <c:v>0.76854515560805992</c:v>
                </c:pt>
                <c:pt idx="44">
                  <c:v>0.77855101982043895</c:v>
                </c:pt>
                <c:pt idx="45">
                  <c:v>0.80300068910841516</c:v>
                </c:pt>
                <c:pt idx="46">
                  <c:v>0.80593136466252069</c:v>
                </c:pt>
                <c:pt idx="47">
                  <c:v>0.78951592029088602</c:v>
                </c:pt>
                <c:pt idx="48">
                  <c:v>0.78198375371704298</c:v>
                </c:pt>
                <c:pt idx="49">
                  <c:v>0.78939024029586768</c:v>
                </c:pt>
                <c:pt idx="50">
                  <c:v>0.76473616244712916</c:v>
                </c:pt>
                <c:pt idx="51">
                  <c:v>0.77745560766841271</c:v>
                </c:pt>
                <c:pt idx="52">
                  <c:v>0.78600111418864538</c:v>
                </c:pt>
                <c:pt idx="53">
                  <c:v>0.81329544225730854</c:v>
                </c:pt>
                <c:pt idx="54">
                  <c:v>0.81319638877587819</c:v>
                </c:pt>
                <c:pt idx="55">
                  <c:v>0.82142543839639026</c:v>
                </c:pt>
                <c:pt idx="56">
                  <c:v>0.82394961159941638</c:v>
                </c:pt>
                <c:pt idx="57">
                  <c:v>0.82265113822881186</c:v>
                </c:pt>
                <c:pt idx="58">
                  <c:v>0.8293458677752038</c:v>
                </c:pt>
                <c:pt idx="59">
                  <c:v>0.82792613329527898</c:v>
                </c:pt>
                <c:pt idx="60">
                  <c:v>0.83189162706284581</c:v>
                </c:pt>
                <c:pt idx="61">
                  <c:v>0.82799246866058052</c:v>
                </c:pt>
                <c:pt idx="62">
                  <c:v>0.82849957551647946</c:v>
                </c:pt>
                <c:pt idx="63">
                  <c:v>0.83754084499228765</c:v>
                </c:pt>
              </c:numCache>
            </c:numRef>
          </c:yVal>
          <c:smooth val="1"/>
          <c:extLst>
            <c:ext xmlns:c16="http://schemas.microsoft.com/office/drawing/2014/chart" uri="{C3380CC4-5D6E-409C-BE32-E72D297353CC}">
              <c16:uniqueId val="{00000003-1B7A-4215-8AE3-893159198100}"/>
            </c:ext>
          </c:extLst>
        </c:ser>
        <c:ser>
          <c:idx val="4"/>
          <c:order val="3"/>
          <c:tx>
            <c:strRef>
              <c:f>'US AG B-S Background Data'!$C$47</c:f>
              <c:strCache>
                <c:ptCount val="1"/>
                <c:pt idx="0">
                  <c:v> Real estate debt to D</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Data'!$D$47:$BO$47</c:f>
              <c:numCache>
                <c:formatCode>0.0%</c:formatCode>
                <c:ptCount val="64"/>
                <c:pt idx="0">
                  <c:v>0.5038653341807724</c:v>
                </c:pt>
                <c:pt idx="1">
                  <c:v>0.51032520161512496</c:v>
                </c:pt>
                <c:pt idx="2">
                  <c:v>0.50584073171350941</c:v>
                </c:pt>
                <c:pt idx="3">
                  <c:v>0.50679575772652985</c:v>
                </c:pt>
                <c:pt idx="4">
                  <c:v>0.52399741010119616</c:v>
                </c:pt>
                <c:pt idx="5">
                  <c:v>0.52821764370097879</c:v>
                </c:pt>
                <c:pt idx="6">
                  <c:v>0.52764941165402679</c:v>
                </c:pt>
                <c:pt idx="7">
                  <c:v>0.53578798524953253</c:v>
                </c:pt>
                <c:pt idx="8">
                  <c:v>0.56303208329700916</c:v>
                </c:pt>
                <c:pt idx="9">
                  <c:v>0.56905204573481738</c:v>
                </c:pt>
                <c:pt idx="10">
                  <c:v>0.56160376216518559</c:v>
                </c:pt>
                <c:pt idx="11">
                  <c:v>0.54569730038019071</c:v>
                </c:pt>
                <c:pt idx="12">
                  <c:v>0.54009971619813169</c:v>
                </c:pt>
                <c:pt idx="13">
                  <c:v>0.52701824802453701</c:v>
                </c:pt>
                <c:pt idx="14">
                  <c:v>0.52981892830507094</c:v>
                </c:pt>
                <c:pt idx="15">
                  <c:v>0.52394015554201712</c:v>
                </c:pt>
                <c:pt idx="16">
                  <c:v>0.5150419084276715</c:v>
                </c:pt>
                <c:pt idx="17">
                  <c:v>0.51505695176982824</c:v>
                </c:pt>
                <c:pt idx="18">
                  <c:v>0.51204379785089849</c:v>
                </c:pt>
                <c:pt idx="19">
                  <c:v>0.51367932073477629</c:v>
                </c:pt>
                <c:pt idx="20">
                  <c:v>0.52497281200212997</c:v>
                </c:pt>
                <c:pt idx="21">
                  <c:v>0.52848558073405716</c:v>
                </c:pt>
                <c:pt idx="22">
                  <c:v>0.52602471749264179</c:v>
                </c:pt>
                <c:pt idx="23">
                  <c:v>0.52676082227214704</c:v>
                </c:pt>
                <c:pt idx="24">
                  <c:v>0.53700291593809879</c:v>
                </c:pt>
                <c:pt idx="25">
                  <c:v>0.54654369955143089</c:v>
                </c:pt>
                <c:pt idx="26">
                  <c:v>0.55573902848195122</c:v>
                </c:pt>
                <c:pt idx="27">
                  <c:v>0.54733435112731377</c:v>
                </c:pt>
                <c:pt idx="28">
                  <c:v>0.53199865802752289</c:v>
                </c:pt>
                <c:pt idx="29">
                  <c:v>0.52477454812357216</c:v>
                </c:pt>
                <c:pt idx="30">
                  <c:v>0.51582628164669253</c:v>
                </c:pt>
                <c:pt idx="31">
                  <c:v>0.51147688298957028</c:v>
                </c:pt>
                <c:pt idx="32">
                  <c:v>0.51593446239715779</c:v>
                </c:pt>
                <c:pt idx="33">
                  <c:v>0.50950730383783738</c:v>
                </c:pt>
                <c:pt idx="34">
                  <c:v>0.50321980524520227</c:v>
                </c:pt>
                <c:pt idx="35">
                  <c:v>0.50161072202864554</c:v>
                </c:pt>
                <c:pt idx="36">
                  <c:v>0.50091441394544767</c:v>
                </c:pt>
                <c:pt idx="37">
                  <c:v>0.50038154037843607</c:v>
                </c:pt>
                <c:pt idx="38">
                  <c:v>0.50478117067470252</c:v>
                </c:pt>
                <c:pt idx="39">
                  <c:v>0.52002439889122076</c:v>
                </c:pt>
                <c:pt idx="40">
                  <c:v>0.51682946671637653</c:v>
                </c:pt>
                <c:pt idx="41">
                  <c:v>0.51880173683041164</c:v>
                </c:pt>
                <c:pt idx="42">
                  <c:v>0.52461477728057093</c:v>
                </c:pt>
                <c:pt idx="43">
                  <c:v>0.53781650212588972</c:v>
                </c:pt>
                <c:pt idx="44">
                  <c:v>0.52719506251795811</c:v>
                </c:pt>
                <c:pt idx="45">
                  <c:v>0.54471880338824941</c:v>
                </c:pt>
                <c:pt idx="46">
                  <c:v>0.5256068976878322</c:v>
                </c:pt>
                <c:pt idx="47">
                  <c:v>0.54711791558416845</c:v>
                </c:pt>
                <c:pt idx="48">
                  <c:v>0.56653677406706804</c:v>
                </c:pt>
                <c:pt idx="49">
                  <c:v>0.54399744572110775</c:v>
                </c:pt>
                <c:pt idx="50">
                  <c:v>0.55234263094337321</c:v>
                </c:pt>
                <c:pt idx="51">
                  <c:v>0.56776431201386379</c:v>
                </c:pt>
                <c:pt idx="52">
                  <c:v>0.58271034423327317</c:v>
                </c:pt>
                <c:pt idx="53">
                  <c:v>0.58719141555753684</c:v>
                </c:pt>
                <c:pt idx="54">
                  <c:v>0.57004476291828221</c:v>
                </c:pt>
                <c:pt idx="55">
                  <c:v>0.58521722386203268</c:v>
                </c:pt>
                <c:pt idx="56">
                  <c:v>0.6039605760050617</c:v>
                </c:pt>
                <c:pt idx="57">
                  <c:v>0.60509168742922126</c:v>
                </c:pt>
                <c:pt idx="58">
                  <c:v>0.61045747154018049</c:v>
                </c:pt>
                <c:pt idx="59">
                  <c:v>0.63721038880861314</c:v>
                </c:pt>
                <c:pt idx="60">
                  <c:v>0.65414808796895718</c:v>
                </c:pt>
                <c:pt idx="61">
                  <c:v>0.68392004087625846</c:v>
                </c:pt>
                <c:pt idx="62">
                  <c:v>0.69273974215873124</c:v>
                </c:pt>
                <c:pt idx="63">
                  <c:v>0.70242964499608229</c:v>
                </c:pt>
              </c:numCache>
            </c:numRef>
          </c:yVal>
          <c:smooth val="1"/>
          <c:extLst>
            <c:ext xmlns:c16="http://schemas.microsoft.com/office/drawing/2014/chart" uri="{C3380CC4-5D6E-409C-BE32-E72D297353CC}">
              <c16:uniqueId val="{00000004-1B7A-4215-8AE3-893159198100}"/>
            </c:ext>
          </c:extLst>
        </c:ser>
        <c:ser>
          <c:idx val="0"/>
          <c:order val="4"/>
          <c:tx>
            <c:strRef>
              <c:f>'US AG B-S Background Data'!$C$43</c:f>
              <c:strCache>
                <c:ptCount val="1"/>
                <c:pt idx="0">
                  <c:v> Debt/equity                                                                                                                       </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Data'!$D$43:$BO$43</c:f>
              <c:numCache>
                <c:formatCode>0.00%</c:formatCode>
                <c:ptCount val="64"/>
                <c:pt idx="0">
                  <c:v>0.14776171961546991</c:v>
                </c:pt>
                <c:pt idx="1">
                  <c:v>0.15326556986525436</c:v>
                </c:pt>
                <c:pt idx="2">
                  <c:v>0.1643932210737718</c:v>
                </c:pt>
                <c:pt idx="3">
                  <c:v>0.17686929238514484</c:v>
                </c:pt>
                <c:pt idx="4">
                  <c:v>0.18687265930411612</c:v>
                </c:pt>
                <c:pt idx="5">
                  <c:v>0.19356466164780353</c:v>
                </c:pt>
                <c:pt idx="6">
                  <c:v>0.20135078570481776</c:v>
                </c:pt>
                <c:pt idx="7">
                  <c:v>0.20702813947156598</c:v>
                </c:pt>
                <c:pt idx="8">
                  <c:v>0.20597342858093098</c:v>
                </c:pt>
                <c:pt idx="9">
                  <c:v>0.20966759348301661</c:v>
                </c:pt>
                <c:pt idx="10">
                  <c:v>0.21057912537824003</c:v>
                </c:pt>
                <c:pt idx="11">
                  <c:v>0.21220382485161932</c:v>
                </c:pt>
                <c:pt idx="12">
                  <c:v>0.20614893487542413</c:v>
                </c:pt>
                <c:pt idx="13">
                  <c:v>0.18983181639050545</c:v>
                </c:pt>
                <c:pt idx="14">
                  <c:v>0.19938818680133319</c:v>
                </c:pt>
                <c:pt idx="15">
                  <c:v>0.19542980368118032</c:v>
                </c:pt>
                <c:pt idx="16">
                  <c:v>0.18957173426166424</c:v>
                </c:pt>
                <c:pt idx="17">
                  <c:v>0.19960172875849366</c:v>
                </c:pt>
                <c:pt idx="18">
                  <c:v>0.18943208527208655</c:v>
                </c:pt>
                <c:pt idx="19">
                  <c:v>0.1922934145115488</c:v>
                </c:pt>
                <c:pt idx="20">
                  <c:v>0.19383517366580436</c:v>
                </c:pt>
                <c:pt idx="21">
                  <c:v>0.21663656862233954</c:v>
                </c:pt>
                <c:pt idx="22">
                  <c:v>0.23629671077406825</c:v>
                </c:pt>
                <c:pt idx="23">
                  <c:v>0.24081326610731965</c:v>
                </c:pt>
                <c:pt idx="24">
                  <c:v>0.26631014957721377</c:v>
                </c:pt>
                <c:pt idx="25">
                  <c:v>0.28514049749343923</c:v>
                </c:pt>
                <c:pt idx="26">
                  <c:v>0.26512234105566401</c:v>
                </c:pt>
                <c:pt idx="27">
                  <c:v>0.22413243658179891</c:v>
                </c:pt>
                <c:pt idx="28">
                  <c:v>0.20314453203338101</c:v>
                </c:pt>
                <c:pt idx="29">
                  <c:v>0.19192950943934642</c:v>
                </c:pt>
                <c:pt idx="30">
                  <c:v>0.18480217365446927</c:v>
                </c:pt>
                <c:pt idx="31">
                  <c:v>0.18513793549984642</c:v>
                </c:pt>
                <c:pt idx="32">
                  <c:v>0.17871006280445273</c:v>
                </c:pt>
                <c:pt idx="33">
                  <c:v>0.17333585191970668</c:v>
                </c:pt>
                <c:pt idx="34">
                  <c:v>0.1745788962633682</c:v>
                </c:pt>
                <c:pt idx="35">
                  <c:v>0.17378820560251168</c:v>
                </c:pt>
                <c:pt idx="36">
                  <c:v>0.17390284006746978</c:v>
                </c:pt>
                <c:pt idx="37">
                  <c:v>0.17543830576533465</c:v>
                </c:pt>
                <c:pt idx="38">
                  <c:v>0.17918927947494884</c:v>
                </c:pt>
                <c:pt idx="39">
                  <c:v>0.17268132179562182</c:v>
                </c:pt>
                <c:pt idx="40">
                  <c:v>0.15773328023451724</c:v>
                </c:pt>
                <c:pt idx="41">
                  <c:v>0.15725645219171844</c:v>
                </c:pt>
                <c:pt idx="42">
                  <c:v>0.17586154579778376</c:v>
                </c:pt>
                <c:pt idx="43">
                  <c:v>0.15866988151495101</c:v>
                </c:pt>
                <c:pt idx="44">
                  <c:v>0.15264320855070818</c:v>
                </c:pt>
                <c:pt idx="45">
                  <c:v>0.13935460616572087</c:v>
                </c:pt>
                <c:pt idx="46">
                  <c:v>0.12755023577687005</c:v>
                </c:pt>
                <c:pt idx="47">
                  <c:v>0.1398645990453857</c:v>
                </c:pt>
                <c:pt idx="48">
                  <c:v>0.14962362264597748</c:v>
                </c:pt>
                <c:pt idx="49">
                  <c:v>0.15705948452073357</c:v>
                </c:pt>
                <c:pt idx="50">
                  <c:v>0.14743395810028595</c:v>
                </c:pt>
                <c:pt idx="51">
                  <c:v>0.14547235637814337</c:v>
                </c:pt>
                <c:pt idx="52">
                  <c:v>0.12710639166795662</c:v>
                </c:pt>
                <c:pt idx="53">
                  <c:v>0.1285800399485201</c:v>
                </c:pt>
                <c:pt idx="54">
                  <c:v>0.13351977096677678</c:v>
                </c:pt>
                <c:pt idx="55">
                  <c:v>0.14137888818574451</c:v>
                </c:pt>
                <c:pt idx="56">
                  <c:v>0.14729269942989995</c:v>
                </c:pt>
                <c:pt idx="57">
                  <c:v>0.14927252582205805</c:v>
                </c:pt>
                <c:pt idx="58">
                  <c:v>0.1534276967662265</c:v>
                </c:pt>
                <c:pt idx="59">
                  <c:v>0.15839913742108577</c:v>
                </c:pt>
                <c:pt idx="60">
                  <c:v>0.16143218427671563</c:v>
                </c:pt>
                <c:pt idx="61">
                  <c:v>0.15681033430822949</c:v>
                </c:pt>
                <c:pt idx="62">
                  <c:v>0.15067313444974534</c:v>
                </c:pt>
                <c:pt idx="63">
                  <c:v>0.15236181424105213</c:v>
                </c:pt>
              </c:numCache>
            </c:numRef>
          </c:yVal>
          <c:smooth val="1"/>
          <c:extLst>
            <c:ext xmlns:c16="http://schemas.microsoft.com/office/drawing/2014/chart" uri="{C3380CC4-5D6E-409C-BE32-E72D297353CC}">
              <c16:uniqueId val="{00000000-1B7A-4215-8AE3-893159198100}"/>
            </c:ext>
          </c:extLst>
        </c:ser>
        <c:ser>
          <c:idx val="1"/>
          <c:order val="5"/>
          <c:tx>
            <c:strRef>
              <c:f>'US AG B-S Background Data'!$C$44</c:f>
              <c:strCache>
                <c:ptCount val="1"/>
                <c:pt idx="0">
                  <c:v> Debt/assets                                                                                                                       </c:v>
                </c:pt>
              </c:strCache>
            </c:strRef>
          </c:tx>
          <c:marker>
            <c:symbol val="none"/>
          </c:marker>
          <c:xVal>
            <c:numRef>
              <c:f>'US AG B-S Background Data'!$D$42:$BO$42</c:f>
              <c:numCache>
                <c:formatCode>_(* #,##0.00_);_(* \(#,##0.00\);_(* "-"??_);_(@_)</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'US AG B-S Background Data'!$D$44:$BO$44</c:f>
              <c:numCache>
                <c:formatCode>0.00%</c:formatCode>
                <c:ptCount val="64"/>
                <c:pt idx="0">
                  <c:v>0.12873902055643913</c:v>
                </c:pt>
                <c:pt idx="1">
                  <c:v>0.13289703071874562</c:v>
                </c:pt>
                <c:pt idx="2">
                  <c:v>0.14118359511074174</c:v>
                </c:pt>
                <c:pt idx="3">
                  <c:v>0.15028796615696063</c:v>
                </c:pt>
                <c:pt idx="4">
                  <c:v>0.15744962851674651</c:v>
                </c:pt>
                <c:pt idx="5">
                  <c:v>0.16217358628947118</c:v>
                </c:pt>
                <c:pt idx="6">
                  <c:v>0.16760365756675119</c:v>
                </c:pt>
                <c:pt idx="7">
                  <c:v>0.17151890059680167</c:v>
                </c:pt>
                <c:pt idx="8">
                  <c:v>0.17079433402052641</c:v>
                </c:pt>
                <c:pt idx="9">
                  <c:v>0.17332661849634007</c:v>
                </c:pt>
                <c:pt idx="10">
                  <c:v>0.17394908020774397</c:v>
                </c:pt>
                <c:pt idx="11">
                  <c:v>0.17505622445762722</c:v>
                </c:pt>
                <c:pt idx="12">
                  <c:v>0.17091499143653929</c:v>
                </c:pt>
                <c:pt idx="13">
                  <c:v>0.15954508341051307</c:v>
                </c:pt>
                <c:pt idx="14">
                  <c:v>0.16624157966161449</c:v>
                </c:pt>
                <c:pt idx="15">
                  <c:v>0.1634807858055555</c:v>
                </c:pt>
                <c:pt idx="16">
                  <c:v>0.15936133047018505</c:v>
                </c:pt>
                <c:pt idx="17">
                  <c:v>0.16638999759117376</c:v>
                </c:pt>
                <c:pt idx="18">
                  <c:v>0.15926263266116059</c:v>
                </c:pt>
                <c:pt idx="19">
                  <c:v>0.16128027897422073</c:v>
                </c:pt>
                <c:pt idx="20">
                  <c:v>0.16236343001237916</c:v>
                </c:pt>
                <c:pt idx="21">
                  <c:v>0.17806185857757698</c:v>
                </c:pt>
                <c:pt idx="22">
                  <c:v>0.19113268579847512</c:v>
                </c:pt>
                <c:pt idx="23">
                  <c:v>0.19407695959183224</c:v>
                </c:pt>
                <c:pt idx="24">
                  <c:v>0.21030404728741015</c:v>
                </c:pt>
                <c:pt idx="25">
                  <c:v>0.22187496079189964</c:v>
                </c:pt>
                <c:pt idx="26">
                  <c:v>0.20956261102340215</c:v>
                </c:pt>
                <c:pt idx="27">
                  <c:v>0.18309492493120613</c:v>
                </c:pt>
                <c:pt idx="28">
                  <c:v>0.1688446621538108</c:v>
                </c:pt>
                <c:pt idx="29">
                  <c:v>0.1610242115153481</c:v>
                </c:pt>
                <c:pt idx="30">
                  <c:v>0.15597724055861176</c:v>
                </c:pt>
                <c:pt idx="31">
                  <c:v>0.15621636094347299</c:v>
                </c:pt>
                <c:pt idx="32">
                  <c:v>0.15161494623983762</c:v>
                </c:pt>
                <c:pt idx="33">
                  <c:v>0.14772910214591173</c:v>
                </c:pt>
                <c:pt idx="34">
                  <c:v>0.14863105136551297</c:v>
                </c:pt>
                <c:pt idx="35">
                  <c:v>0.14805754971213506</c:v>
                </c:pt>
                <c:pt idx="36">
                  <c:v>0.148140743962656</c:v>
                </c:pt>
                <c:pt idx="37">
                  <c:v>0.14925352092478028</c:v>
                </c:pt>
                <c:pt idx="38">
                  <c:v>0.15195972571488731</c:v>
                </c:pt>
                <c:pt idx="39">
                  <c:v>0.14725340856560279</c:v>
                </c:pt>
                <c:pt idx="40">
                  <c:v>0.13624319428959136</c:v>
                </c:pt>
                <c:pt idx="41">
                  <c:v>0.13588729783609479</c:v>
                </c:pt>
                <c:pt idx="42">
                  <c:v>0.14955973892187063</c:v>
                </c:pt>
                <c:pt idx="43">
                  <c:v>0.13694140500786253</c:v>
                </c:pt>
                <c:pt idx="44">
                  <c:v>0.13242884477898084</c:v>
                </c:pt>
                <c:pt idx="45">
                  <c:v>0.12231012663800259</c:v>
                </c:pt>
                <c:pt idx="46">
                  <c:v>0.11312155479173777</c:v>
                </c:pt>
                <c:pt idx="47">
                  <c:v>0.12270281852995485</c:v>
                </c:pt>
                <c:pt idx="48">
                  <c:v>0.1301500940817511</c:v>
                </c:pt>
                <c:pt idx="49">
                  <c:v>0.13574019885917038</c:v>
                </c:pt>
                <c:pt idx="50">
                  <c:v>0.12849014713176216</c:v>
                </c:pt>
                <c:pt idx="51">
                  <c:v>0.12699770148806633</c:v>
                </c:pt>
                <c:pt idx="52">
                  <c:v>0.11277231023404746</c:v>
                </c:pt>
                <c:pt idx="53">
                  <c:v>0.11393081163688243</c:v>
                </c:pt>
                <c:pt idx="54">
                  <c:v>0.11779218535632424</c:v>
                </c:pt>
                <c:pt idx="55">
                  <c:v>0.12386674539020148</c:v>
                </c:pt>
                <c:pt idx="56">
                  <c:v>0.12838284380532622</c:v>
                </c:pt>
                <c:pt idx="57">
                  <c:v>0.1298843594257903</c:v>
                </c:pt>
                <c:pt idx="58">
                  <c:v>0.13301891158593757</c:v>
                </c:pt>
                <c:pt idx="59">
                  <c:v>0.13673968868254313</c:v>
                </c:pt>
                <c:pt idx="60">
                  <c:v>0.13899406823933319</c:v>
                </c:pt>
                <c:pt idx="61">
                  <c:v>0.13555405727076408</c:v>
                </c:pt>
                <c:pt idx="62">
                  <c:v>0.13094347124125039</c:v>
                </c:pt>
                <c:pt idx="63">
                  <c:v>0.13221699327254952</c:v>
                </c:pt>
              </c:numCache>
            </c:numRef>
          </c:yVal>
          <c:smooth val="1"/>
          <c:extLst>
            <c:ext xmlns:c16="http://schemas.microsoft.com/office/drawing/2014/chart" uri="{C3380CC4-5D6E-409C-BE32-E72D297353CC}">
              <c16:uniqueId val="{00000001-1B7A-4215-8AE3-893159198100}"/>
            </c:ext>
          </c:extLst>
        </c:ser>
        <c:dLbls>
          <c:showLegendKey val="0"/>
          <c:showVal val="0"/>
          <c:showCatName val="0"/>
          <c:showSerName val="0"/>
          <c:showPercent val="0"/>
          <c:showBubbleSize val="0"/>
        </c:dLbls>
        <c:axId val="246171520"/>
        <c:axId val="246173056"/>
      </c:scatterChart>
      <c:valAx>
        <c:axId val="246171520"/>
        <c:scaling>
          <c:orientation val="minMax"/>
          <c:max val="2024"/>
          <c:min val="1963"/>
        </c:scaling>
        <c:delete val="0"/>
        <c:axPos val="b"/>
        <c:numFmt formatCode="0" sourceLinked="0"/>
        <c:majorTickMark val="out"/>
        <c:minorTickMark val="none"/>
        <c:tickLblPos val="nextTo"/>
        <c:txPr>
          <a:bodyPr rot="-5400000" vert="horz"/>
          <a:lstStyle/>
          <a:p>
            <a:pPr>
              <a:defRPr sz="800"/>
            </a:pPr>
            <a:endParaRPr lang="en-US"/>
          </a:p>
        </c:txPr>
        <c:crossAx val="246173056"/>
        <c:crosses val="autoZero"/>
        <c:crossBetween val="midCat"/>
        <c:majorUnit val="4"/>
      </c:valAx>
      <c:valAx>
        <c:axId val="246173056"/>
        <c:scaling>
          <c:orientation val="minMax"/>
          <c:max val="1"/>
        </c:scaling>
        <c:delete val="0"/>
        <c:axPos val="l"/>
        <c:majorGridlines/>
        <c:numFmt formatCode="0%" sourceLinked="0"/>
        <c:majorTickMark val="out"/>
        <c:minorTickMark val="none"/>
        <c:tickLblPos val="nextTo"/>
        <c:crossAx val="246171520"/>
        <c:crosses val="autoZero"/>
        <c:crossBetween val="midCat"/>
      </c:valAx>
    </c:plotArea>
    <c:legend>
      <c:legendPos val="r"/>
      <c:layout>
        <c:manualLayout>
          <c:xMode val="edge"/>
          <c:yMode val="edge"/>
          <c:x val="0.77470287540924143"/>
          <c:y val="0.21512576082260934"/>
          <c:w val="0.2229578130905574"/>
          <c:h val="0.57887515309305038"/>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Long-term real estate loans</c:v>
          </c:tx>
          <c:marker>
            <c:symbol val="none"/>
          </c:marker>
          <c:cat>
            <c:numLit>
              <c:formatCode>General</c:formatCode>
              <c:ptCount val="86"/>
              <c:pt idx="0">
                <c:v>32963</c:v>
              </c:pt>
              <c:pt idx="1">
                <c:v>33054</c:v>
              </c:pt>
              <c:pt idx="2">
                <c:v>33146</c:v>
              </c:pt>
              <c:pt idx="3">
                <c:v>33238</c:v>
              </c:pt>
              <c:pt idx="4">
                <c:v>33328</c:v>
              </c:pt>
              <c:pt idx="5">
                <c:v>33419</c:v>
              </c:pt>
              <c:pt idx="6">
                <c:v>33511</c:v>
              </c:pt>
              <c:pt idx="7">
                <c:v>33603</c:v>
              </c:pt>
              <c:pt idx="8">
                <c:v>33694</c:v>
              </c:pt>
              <c:pt idx="9">
                <c:v>33785</c:v>
              </c:pt>
              <c:pt idx="10">
                <c:v>33877</c:v>
              </c:pt>
              <c:pt idx="11">
                <c:v>33969</c:v>
              </c:pt>
              <c:pt idx="12">
                <c:v>34059</c:v>
              </c:pt>
              <c:pt idx="13">
                <c:v>34150</c:v>
              </c:pt>
              <c:pt idx="14">
                <c:v>34242</c:v>
              </c:pt>
              <c:pt idx="15">
                <c:v>34334</c:v>
              </c:pt>
              <c:pt idx="16">
                <c:v>34424</c:v>
              </c:pt>
              <c:pt idx="17">
                <c:v>34515</c:v>
              </c:pt>
              <c:pt idx="18">
                <c:v>34607</c:v>
              </c:pt>
              <c:pt idx="19">
                <c:v>34699</c:v>
              </c:pt>
              <c:pt idx="20">
                <c:v>34789</c:v>
              </c:pt>
              <c:pt idx="21">
                <c:v>34880</c:v>
              </c:pt>
              <c:pt idx="22">
                <c:v>34972</c:v>
              </c:pt>
              <c:pt idx="23">
                <c:v>35064</c:v>
              </c:pt>
              <c:pt idx="24">
                <c:v>35155</c:v>
              </c:pt>
              <c:pt idx="25">
                <c:v>35246</c:v>
              </c:pt>
              <c:pt idx="26">
                <c:v>35338</c:v>
              </c:pt>
              <c:pt idx="27">
                <c:v>35429</c:v>
              </c:pt>
              <c:pt idx="28">
                <c:v>35520</c:v>
              </c:pt>
              <c:pt idx="29">
                <c:v>35611</c:v>
              </c:pt>
              <c:pt idx="30">
                <c:v>35703</c:v>
              </c:pt>
              <c:pt idx="31">
                <c:v>35794</c:v>
              </c:pt>
              <c:pt idx="32">
                <c:v>35885</c:v>
              </c:pt>
              <c:pt idx="33">
                <c:v>35976</c:v>
              </c:pt>
              <c:pt idx="34">
                <c:v>36068</c:v>
              </c:pt>
              <c:pt idx="35">
                <c:v>36160</c:v>
              </c:pt>
              <c:pt idx="36">
                <c:v>36250</c:v>
              </c:pt>
              <c:pt idx="37">
                <c:v>36341</c:v>
              </c:pt>
              <c:pt idx="38">
                <c:v>36433</c:v>
              </c:pt>
              <c:pt idx="39">
                <c:v>36525</c:v>
              </c:pt>
              <c:pt idx="40">
                <c:v>36616</c:v>
              </c:pt>
              <c:pt idx="41">
                <c:v>36707</c:v>
              </c:pt>
              <c:pt idx="42">
                <c:v>36799</c:v>
              </c:pt>
              <c:pt idx="43">
                <c:v>36891</c:v>
              </c:pt>
              <c:pt idx="44">
                <c:v>36981</c:v>
              </c:pt>
              <c:pt idx="45">
                <c:v>37072</c:v>
              </c:pt>
              <c:pt idx="46">
                <c:v>37164</c:v>
              </c:pt>
              <c:pt idx="47">
                <c:v>37256</c:v>
              </c:pt>
              <c:pt idx="48">
                <c:v>37346</c:v>
              </c:pt>
              <c:pt idx="49">
                <c:v>37437</c:v>
              </c:pt>
              <c:pt idx="50">
                <c:v>37529</c:v>
              </c:pt>
              <c:pt idx="51">
                <c:v>37621</c:v>
              </c:pt>
              <c:pt idx="52">
                <c:v>37711</c:v>
              </c:pt>
              <c:pt idx="53">
                <c:v>37802</c:v>
              </c:pt>
              <c:pt idx="54">
                <c:v>37894</c:v>
              </c:pt>
              <c:pt idx="55">
                <c:v>37986</c:v>
              </c:pt>
              <c:pt idx="56">
                <c:v>38077</c:v>
              </c:pt>
              <c:pt idx="57">
                <c:v>38168</c:v>
              </c:pt>
              <c:pt idx="58">
                <c:v>38260</c:v>
              </c:pt>
              <c:pt idx="59">
                <c:v>38352</c:v>
              </c:pt>
              <c:pt idx="60">
                <c:v>38442</c:v>
              </c:pt>
              <c:pt idx="61">
                <c:v>38533</c:v>
              </c:pt>
              <c:pt idx="62">
                <c:v>38625</c:v>
              </c:pt>
              <c:pt idx="63">
                <c:v>38717</c:v>
              </c:pt>
              <c:pt idx="64">
                <c:v>38442</c:v>
              </c:pt>
              <c:pt idx="65">
                <c:v>38898</c:v>
              </c:pt>
              <c:pt idx="66">
                <c:v>38990</c:v>
              </c:pt>
              <c:pt idx="67">
                <c:v>39082</c:v>
              </c:pt>
              <c:pt idx="68">
                <c:v>39172</c:v>
              </c:pt>
              <c:pt idx="69">
                <c:v>39263</c:v>
              </c:pt>
              <c:pt idx="70">
                <c:v>39355</c:v>
              </c:pt>
              <c:pt idx="71">
                <c:v>39447</c:v>
              </c:pt>
              <c:pt idx="72">
                <c:v>39538</c:v>
              </c:pt>
              <c:pt idx="73">
                <c:v>39629</c:v>
              </c:pt>
              <c:pt idx="74">
                <c:v>39721</c:v>
              </c:pt>
              <c:pt idx="75">
                <c:v>39813</c:v>
              </c:pt>
              <c:pt idx="76">
                <c:v>39903</c:v>
              </c:pt>
              <c:pt idx="77">
                <c:v>39994</c:v>
              </c:pt>
              <c:pt idx="78">
                <c:v>40086</c:v>
              </c:pt>
              <c:pt idx="79">
                <c:v>40178</c:v>
              </c:pt>
              <c:pt idx="80">
                <c:v>40268</c:v>
              </c:pt>
              <c:pt idx="81">
                <c:v>40359</c:v>
              </c:pt>
              <c:pt idx="82">
                <c:v>40451</c:v>
              </c:pt>
              <c:pt idx="83">
                <c:v>40543</c:v>
              </c:pt>
              <c:pt idx="84">
                <c:v>40633</c:v>
              </c:pt>
              <c:pt idx="85">
                <c:v>40724</c:v>
              </c:pt>
            </c:numLit>
          </c:cat>
          <c:val>
            <c:numLit>
              <c:formatCode>General</c:formatCode>
              <c:ptCount val="86"/>
              <c:pt idx="0">
                <c:v>29923.121999999999</c:v>
              </c:pt>
              <c:pt idx="1">
                <c:v>29595</c:v>
              </c:pt>
              <c:pt idx="2">
                <c:v>29441</c:v>
              </c:pt>
              <c:pt idx="3">
                <c:v>29416</c:v>
              </c:pt>
              <c:pt idx="4">
                <c:v>29072.031999999999</c:v>
              </c:pt>
              <c:pt idx="5">
                <c:v>29151.816999999999</c:v>
              </c:pt>
              <c:pt idx="6">
                <c:v>29254.79</c:v>
              </c:pt>
              <c:pt idx="7">
                <c:v>28767</c:v>
              </c:pt>
              <c:pt idx="8">
                <c:v>28776</c:v>
              </c:pt>
              <c:pt idx="9">
                <c:v>28775</c:v>
              </c:pt>
              <c:pt idx="10">
                <c:v>28815</c:v>
              </c:pt>
              <c:pt idx="11">
                <c:v>28365</c:v>
              </c:pt>
              <c:pt idx="12">
                <c:v>28536</c:v>
              </c:pt>
              <c:pt idx="13">
                <c:v>28591</c:v>
              </c:pt>
              <c:pt idx="14">
                <c:v>28810</c:v>
              </c:pt>
              <c:pt idx="15">
                <c:v>28460</c:v>
              </c:pt>
              <c:pt idx="16">
                <c:v>28181</c:v>
              </c:pt>
              <c:pt idx="17">
                <c:v>28475</c:v>
              </c:pt>
              <c:pt idx="18">
                <c:v>28538</c:v>
              </c:pt>
              <c:pt idx="19">
                <c:v>28397</c:v>
              </c:pt>
              <c:pt idx="20">
                <c:v>28065</c:v>
              </c:pt>
              <c:pt idx="21">
                <c:v>28005</c:v>
              </c:pt>
              <c:pt idx="22">
                <c:v>28151</c:v>
              </c:pt>
              <c:pt idx="23">
                <c:v>28428</c:v>
              </c:pt>
              <c:pt idx="24">
                <c:v>28891</c:v>
              </c:pt>
              <c:pt idx="25">
                <c:v>29362</c:v>
              </c:pt>
              <c:pt idx="26">
                <c:v>29579</c:v>
              </c:pt>
              <c:pt idx="27">
                <c:v>29602</c:v>
              </c:pt>
              <c:pt idx="28">
                <c:v>29668</c:v>
              </c:pt>
              <c:pt idx="29">
                <c:v>29963</c:v>
              </c:pt>
              <c:pt idx="30">
                <c:v>30346</c:v>
              </c:pt>
              <c:pt idx="31">
                <c:v>30657</c:v>
              </c:pt>
              <c:pt idx="32">
                <c:v>31005</c:v>
              </c:pt>
              <c:pt idx="33">
                <c:v>31352</c:v>
              </c:pt>
              <c:pt idx="34">
                <c:v>32009</c:v>
              </c:pt>
              <c:pt idx="35">
                <c:v>32911</c:v>
              </c:pt>
              <c:pt idx="36">
                <c:v>33128</c:v>
              </c:pt>
              <c:pt idx="37">
                <c:v>33666</c:v>
              </c:pt>
              <c:pt idx="38">
                <c:v>34218</c:v>
              </c:pt>
              <c:pt idx="39">
                <c:v>34187</c:v>
              </c:pt>
              <c:pt idx="40">
                <c:v>34142</c:v>
              </c:pt>
              <c:pt idx="41">
                <c:v>34830</c:v>
              </c:pt>
              <c:pt idx="42">
                <c:v>35549</c:v>
              </c:pt>
              <c:pt idx="43">
                <c:v>36326</c:v>
              </c:pt>
              <c:pt idx="44">
                <c:v>37072</c:v>
              </c:pt>
              <c:pt idx="45">
                <c:v>38686</c:v>
              </c:pt>
              <c:pt idx="46">
                <c:v>39722</c:v>
              </c:pt>
              <c:pt idx="47">
                <c:v>37660</c:v>
              </c:pt>
              <c:pt idx="48">
                <c:v>41981</c:v>
              </c:pt>
              <c:pt idx="49">
                <c:v>42951</c:v>
              </c:pt>
              <c:pt idx="50">
                <c:v>44782</c:v>
              </c:pt>
              <c:pt idx="51">
                <c:v>43517</c:v>
              </c:pt>
              <c:pt idx="52">
                <c:v>46974</c:v>
              </c:pt>
              <c:pt idx="53">
                <c:v>48490</c:v>
              </c:pt>
              <c:pt idx="54">
                <c:v>48852</c:v>
              </c:pt>
              <c:pt idx="55">
                <c:v>46480</c:v>
              </c:pt>
              <c:pt idx="56">
                <c:v>50007</c:v>
              </c:pt>
              <c:pt idx="57">
                <c:v>51070</c:v>
              </c:pt>
              <c:pt idx="58">
                <c:v>51849</c:v>
              </c:pt>
              <c:pt idx="59">
                <c:v>50375</c:v>
              </c:pt>
              <c:pt idx="60">
                <c:v>53341</c:v>
              </c:pt>
              <c:pt idx="61">
                <c:v>54769</c:v>
              </c:pt>
              <c:pt idx="62">
                <c:v>55489</c:v>
              </c:pt>
              <c:pt idx="63">
                <c:v>51690</c:v>
              </c:pt>
              <c:pt idx="64">
                <c:v>52195</c:v>
              </c:pt>
              <c:pt idx="65">
                <c:v>53523</c:v>
              </c:pt>
              <c:pt idx="66">
                <c:v>54508</c:v>
              </c:pt>
              <c:pt idx="67">
                <c:v>56489</c:v>
              </c:pt>
              <c:pt idx="68">
                <c:v>57941</c:v>
              </c:pt>
              <c:pt idx="69">
                <c:v>59258</c:v>
              </c:pt>
              <c:pt idx="70">
                <c:v>61047</c:v>
              </c:pt>
              <c:pt idx="71">
                <c:v>63458</c:v>
              </c:pt>
              <c:pt idx="72">
                <c:v>64878</c:v>
              </c:pt>
              <c:pt idx="73">
                <c:v>67463</c:v>
              </c:pt>
              <c:pt idx="74">
                <c:v>70207</c:v>
              </c:pt>
              <c:pt idx="75">
                <c:v>71892</c:v>
              </c:pt>
              <c:pt idx="76">
                <c:v>72543</c:v>
              </c:pt>
              <c:pt idx="77">
                <c:v>73228</c:v>
              </c:pt>
              <c:pt idx="78">
                <c:v>74510</c:v>
              </c:pt>
              <c:pt idx="79">
                <c:v>75352</c:v>
              </c:pt>
              <c:pt idx="80">
                <c:v>75027</c:v>
              </c:pt>
              <c:pt idx="81">
                <c:v>75679</c:v>
              </c:pt>
              <c:pt idx="82">
                <c:v>76377</c:v>
              </c:pt>
              <c:pt idx="83">
                <c:v>78021</c:v>
              </c:pt>
              <c:pt idx="84">
                <c:v>77885</c:v>
              </c:pt>
              <c:pt idx="85">
                <c:v>78592</c:v>
              </c:pt>
            </c:numLit>
          </c:val>
          <c:smooth val="0"/>
          <c:extLst>
            <c:ext xmlns:c16="http://schemas.microsoft.com/office/drawing/2014/chart" uri="{C3380CC4-5D6E-409C-BE32-E72D297353CC}">
              <c16:uniqueId val="{00000000-5B49-432D-AECF-B9F407CB9C19}"/>
            </c:ext>
          </c:extLst>
        </c:ser>
        <c:ser>
          <c:idx val="1"/>
          <c:order val="1"/>
          <c:tx>
            <c:v>Production and intermediate-term loans</c:v>
          </c:tx>
          <c:marker>
            <c:symbol val="none"/>
          </c:marker>
          <c:cat>
            <c:numLit>
              <c:formatCode>General</c:formatCode>
              <c:ptCount val="86"/>
              <c:pt idx="0">
                <c:v>32963</c:v>
              </c:pt>
              <c:pt idx="1">
                <c:v>33054</c:v>
              </c:pt>
              <c:pt idx="2">
                <c:v>33146</c:v>
              </c:pt>
              <c:pt idx="3">
                <c:v>33238</c:v>
              </c:pt>
              <c:pt idx="4">
                <c:v>33328</c:v>
              </c:pt>
              <c:pt idx="5">
                <c:v>33419</c:v>
              </c:pt>
              <c:pt idx="6">
                <c:v>33511</c:v>
              </c:pt>
              <c:pt idx="7">
                <c:v>33603</c:v>
              </c:pt>
              <c:pt idx="8">
                <c:v>33694</c:v>
              </c:pt>
              <c:pt idx="9">
                <c:v>33785</c:v>
              </c:pt>
              <c:pt idx="10">
                <c:v>33877</c:v>
              </c:pt>
              <c:pt idx="11">
                <c:v>33969</c:v>
              </c:pt>
              <c:pt idx="12">
                <c:v>34059</c:v>
              </c:pt>
              <c:pt idx="13">
                <c:v>34150</c:v>
              </c:pt>
              <c:pt idx="14">
                <c:v>34242</c:v>
              </c:pt>
              <c:pt idx="15">
                <c:v>34334</c:v>
              </c:pt>
              <c:pt idx="16">
                <c:v>34424</c:v>
              </c:pt>
              <c:pt idx="17">
                <c:v>34515</c:v>
              </c:pt>
              <c:pt idx="18">
                <c:v>34607</c:v>
              </c:pt>
              <c:pt idx="19">
                <c:v>34699</c:v>
              </c:pt>
              <c:pt idx="20">
                <c:v>34789</c:v>
              </c:pt>
              <c:pt idx="21">
                <c:v>34880</c:v>
              </c:pt>
              <c:pt idx="22">
                <c:v>34972</c:v>
              </c:pt>
              <c:pt idx="23">
                <c:v>35064</c:v>
              </c:pt>
              <c:pt idx="24">
                <c:v>35155</c:v>
              </c:pt>
              <c:pt idx="25">
                <c:v>35246</c:v>
              </c:pt>
              <c:pt idx="26">
                <c:v>35338</c:v>
              </c:pt>
              <c:pt idx="27">
                <c:v>35429</c:v>
              </c:pt>
              <c:pt idx="28">
                <c:v>35520</c:v>
              </c:pt>
              <c:pt idx="29">
                <c:v>35611</c:v>
              </c:pt>
              <c:pt idx="30">
                <c:v>35703</c:v>
              </c:pt>
              <c:pt idx="31">
                <c:v>35794</c:v>
              </c:pt>
              <c:pt idx="32">
                <c:v>35885</c:v>
              </c:pt>
              <c:pt idx="33">
                <c:v>35976</c:v>
              </c:pt>
              <c:pt idx="34">
                <c:v>36068</c:v>
              </c:pt>
              <c:pt idx="35">
                <c:v>36160</c:v>
              </c:pt>
              <c:pt idx="36">
                <c:v>36250</c:v>
              </c:pt>
              <c:pt idx="37">
                <c:v>36341</c:v>
              </c:pt>
              <c:pt idx="38">
                <c:v>36433</c:v>
              </c:pt>
              <c:pt idx="39">
                <c:v>36525</c:v>
              </c:pt>
              <c:pt idx="40">
                <c:v>36616</c:v>
              </c:pt>
              <c:pt idx="41">
                <c:v>36707</c:v>
              </c:pt>
              <c:pt idx="42">
                <c:v>36799</c:v>
              </c:pt>
              <c:pt idx="43">
                <c:v>36891</c:v>
              </c:pt>
              <c:pt idx="44">
                <c:v>36981</c:v>
              </c:pt>
              <c:pt idx="45">
                <c:v>37072</c:v>
              </c:pt>
              <c:pt idx="46">
                <c:v>37164</c:v>
              </c:pt>
              <c:pt idx="47">
                <c:v>37256</c:v>
              </c:pt>
              <c:pt idx="48">
                <c:v>37346</c:v>
              </c:pt>
              <c:pt idx="49">
                <c:v>37437</c:v>
              </c:pt>
              <c:pt idx="50">
                <c:v>37529</c:v>
              </c:pt>
              <c:pt idx="51">
                <c:v>37621</c:v>
              </c:pt>
              <c:pt idx="52">
                <c:v>37711</c:v>
              </c:pt>
              <c:pt idx="53">
                <c:v>37802</c:v>
              </c:pt>
              <c:pt idx="54">
                <c:v>37894</c:v>
              </c:pt>
              <c:pt idx="55">
                <c:v>37986</c:v>
              </c:pt>
              <c:pt idx="56">
                <c:v>38077</c:v>
              </c:pt>
              <c:pt idx="57">
                <c:v>38168</c:v>
              </c:pt>
              <c:pt idx="58">
                <c:v>38260</c:v>
              </c:pt>
              <c:pt idx="59">
                <c:v>38352</c:v>
              </c:pt>
              <c:pt idx="60">
                <c:v>38442</c:v>
              </c:pt>
              <c:pt idx="61">
                <c:v>38533</c:v>
              </c:pt>
              <c:pt idx="62">
                <c:v>38625</c:v>
              </c:pt>
              <c:pt idx="63">
                <c:v>38717</c:v>
              </c:pt>
              <c:pt idx="64">
                <c:v>38442</c:v>
              </c:pt>
              <c:pt idx="65">
                <c:v>38898</c:v>
              </c:pt>
              <c:pt idx="66">
                <c:v>38990</c:v>
              </c:pt>
              <c:pt idx="67">
                <c:v>39082</c:v>
              </c:pt>
              <c:pt idx="68">
                <c:v>39172</c:v>
              </c:pt>
              <c:pt idx="69">
                <c:v>39263</c:v>
              </c:pt>
              <c:pt idx="70">
                <c:v>39355</c:v>
              </c:pt>
              <c:pt idx="71">
                <c:v>39447</c:v>
              </c:pt>
              <c:pt idx="72">
                <c:v>39538</c:v>
              </c:pt>
              <c:pt idx="73">
                <c:v>39629</c:v>
              </c:pt>
              <c:pt idx="74">
                <c:v>39721</c:v>
              </c:pt>
              <c:pt idx="75">
                <c:v>39813</c:v>
              </c:pt>
              <c:pt idx="76">
                <c:v>39903</c:v>
              </c:pt>
              <c:pt idx="77">
                <c:v>39994</c:v>
              </c:pt>
              <c:pt idx="78">
                <c:v>40086</c:v>
              </c:pt>
              <c:pt idx="79">
                <c:v>40178</c:v>
              </c:pt>
              <c:pt idx="80">
                <c:v>40268</c:v>
              </c:pt>
              <c:pt idx="81">
                <c:v>40359</c:v>
              </c:pt>
              <c:pt idx="82">
                <c:v>40451</c:v>
              </c:pt>
              <c:pt idx="83">
                <c:v>40543</c:v>
              </c:pt>
              <c:pt idx="84">
                <c:v>40633</c:v>
              </c:pt>
              <c:pt idx="85">
                <c:v>40724</c:v>
              </c:pt>
            </c:numLit>
          </c:cat>
          <c:val>
            <c:numLit>
              <c:formatCode>General</c:formatCode>
              <c:ptCount val="86"/>
              <c:pt idx="0">
                <c:v>9701</c:v>
              </c:pt>
              <c:pt idx="1">
                <c:v>10542</c:v>
              </c:pt>
              <c:pt idx="2">
                <c:v>10976.753000000001</c:v>
              </c:pt>
              <c:pt idx="3">
                <c:v>10673</c:v>
              </c:pt>
              <c:pt idx="4">
                <c:v>10473.737999999999</c:v>
              </c:pt>
              <c:pt idx="5">
                <c:v>11189.744000000001</c:v>
              </c:pt>
              <c:pt idx="6">
                <c:v>11389.239</c:v>
              </c:pt>
              <c:pt idx="7">
                <c:v>11223</c:v>
              </c:pt>
              <c:pt idx="8">
                <c:v>10650</c:v>
              </c:pt>
              <c:pt idx="9">
                <c:v>11398</c:v>
              </c:pt>
              <c:pt idx="10">
                <c:v>11505</c:v>
              </c:pt>
              <c:pt idx="11">
                <c:v>11407</c:v>
              </c:pt>
              <c:pt idx="12">
                <c:v>10415</c:v>
              </c:pt>
              <c:pt idx="13">
                <c:v>11087</c:v>
              </c:pt>
              <c:pt idx="14">
                <c:v>11426</c:v>
              </c:pt>
              <c:pt idx="15">
                <c:v>11594</c:v>
              </c:pt>
              <c:pt idx="16">
                <c:v>11370</c:v>
              </c:pt>
              <c:pt idx="17">
                <c:v>12264</c:v>
              </c:pt>
              <c:pt idx="18">
                <c:v>12689</c:v>
              </c:pt>
              <c:pt idx="19">
                <c:v>12392</c:v>
              </c:pt>
              <c:pt idx="20">
                <c:v>12021</c:v>
              </c:pt>
              <c:pt idx="21">
                <c:v>13084</c:v>
              </c:pt>
              <c:pt idx="22">
                <c:v>13804</c:v>
              </c:pt>
              <c:pt idx="23">
                <c:v>13804</c:v>
              </c:pt>
              <c:pt idx="24">
                <c:v>13690</c:v>
              </c:pt>
              <c:pt idx="25">
                <c:v>14889</c:v>
              </c:pt>
              <c:pt idx="26">
                <c:v>15192</c:v>
              </c:pt>
              <c:pt idx="27">
                <c:v>15109</c:v>
              </c:pt>
              <c:pt idx="28">
                <c:v>14469</c:v>
              </c:pt>
              <c:pt idx="29">
                <c:v>15979</c:v>
              </c:pt>
              <c:pt idx="30">
                <c:v>16474</c:v>
              </c:pt>
              <c:pt idx="31">
                <c:v>16640</c:v>
              </c:pt>
              <c:pt idx="32">
                <c:v>16316</c:v>
              </c:pt>
              <c:pt idx="33">
                <c:v>17835</c:v>
              </c:pt>
              <c:pt idx="34">
                <c:v>18162</c:v>
              </c:pt>
              <c:pt idx="35">
                <c:v>17910</c:v>
              </c:pt>
              <c:pt idx="36">
                <c:v>17146</c:v>
              </c:pt>
              <c:pt idx="37">
                <c:v>18086</c:v>
              </c:pt>
              <c:pt idx="38">
                <c:v>18616</c:v>
              </c:pt>
              <c:pt idx="39">
                <c:v>17872</c:v>
              </c:pt>
              <c:pt idx="40">
                <c:v>17079</c:v>
              </c:pt>
              <c:pt idx="41">
                <c:v>18241</c:v>
              </c:pt>
              <c:pt idx="42">
                <c:v>18917</c:v>
              </c:pt>
              <c:pt idx="43">
                <c:v>19521</c:v>
              </c:pt>
              <c:pt idx="44">
                <c:v>19353</c:v>
              </c:pt>
              <c:pt idx="45">
                <c:v>20892</c:v>
              </c:pt>
              <c:pt idx="46">
                <c:v>21397</c:v>
              </c:pt>
              <c:pt idx="47">
                <c:v>20000</c:v>
              </c:pt>
              <c:pt idx="48">
                <c:v>22093</c:v>
              </c:pt>
              <c:pt idx="49">
                <c:v>23407</c:v>
              </c:pt>
              <c:pt idx="50">
                <c:v>23328</c:v>
              </c:pt>
              <c:pt idx="51">
                <c:v>20491</c:v>
              </c:pt>
              <c:pt idx="52">
                <c:v>22399</c:v>
              </c:pt>
              <c:pt idx="53">
                <c:v>23592</c:v>
              </c:pt>
              <c:pt idx="54">
                <c:v>23990</c:v>
              </c:pt>
              <c:pt idx="55">
                <c:v>21058</c:v>
              </c:pt>
              <c:pt idx="56">
                <c:v>22945</c:v>
              </c:pt>
              <c:pt idx="57">
                <c:v>23830</c:v>
              </c:pt>
              <c:pt idx="58">
                <c:v>25072</c:v>
              </c:pt>
              <c:pt idx="59">
                <c:v>21099</c:v>
              </c:pt>
              <c:pt idx="60">
                <c:v>24863</c:v>
              </c:pt>
              <c:pt idx="61">
                <c:v>26584</c:v>
              </c:pt>
              <c:pt idx="62">
                <c:v>28986</c:v>
              </c:pt>
              <c:pt idx="63">
                <c:v>24935</c:v>
              </c:pt>
              <c:pt idx="64">
                <c:v>24577</c:v>
              </c:pt>
              <c:pt idx="65">
                <c:v>26529</c:v>
              </c:pt>
              <c:pt idx="66">
                <c:v>27808</c:v>
              </c:pt>
              <c:pt idx="67">
                <c:v>28731</c:v>
              </c:pt>
              <c:pt idx="68">
                <c:v>28814</c:v>
              </c:pt>
              <c:pt idx="69">
                <c:v>30299</c:v>
              </c:pt>
              <c:pt idx="70">
                <c:v>31311</c:v>
              </c:pt>
              <c:pt idx="71">
                <c:v>32267</c:v>
              </c:pt>
              <c:pt idx="72">
                <c:v>32141</c:v>
              </c:pt>
              <c:pt idx="73">
                <c:v>35184</c:v>
              </c:pt>
              <c:pt idx="74">
                <c:v>36353</c:v>
              </c:pt>
              <c:pt idx="75">
                <c:v>37468</c:v>
              </c:pt>
              <c:pt idx="76">
                <c:v>36029</c:v>
              </c:pt>
              <c:pt idx="77">
                <c:v>38062</c:v>
              </c:pt>
              <c:pt idx="78">
                <c:v>39127</c:v>
              </c:pt>
              <c:pt idx="79">
                <c:v>39610</c:v>
              </c:pt>
              <c:pt idx="80">
                <c:v>37779</c:v>
              </c:pt>
              <c:pt idx="81">
                <c:v>38644</c:v>
              </c:pt>
              <c:pt idx="82">
                <c:v>39880</c:v>
              </c:pt>
              <c:pt idx="83">
                <c:v>40584</c:v>
              </c:pt>
              <c:pt idx="84">
                <c:v>38344</c:v>
              </c:pt>
              <c:pt idx="85">
                <c:v>39356</c:v>
              </c:pt>
            </c:numLit>
          </c:val>
          <c:smooth val="0"/>
          <c:extLst>
            <c:ext xmlns:c16="http://schemas.microsoft.com/office/drawing/2014/chart" uri="{C3380CC4-5D6E-409C-BE32-E72D297353CC}">
              <c16:uniqueId val="{00000001-5B49-432D-AECF-B9F407CB9C19}"/>
            </c:ext>
          </c:extLst>
        </c:ser>
        <c:ser>
          <c:idx val="2"/>
          <c:order val="2"/>
          <c:tx>
            <c:v>Loans to cooperatives</c:v>
          </c:tx>
          <c:marker>
            <c:symbol val="none"/>
          </c:marker>
          <c:cat>
            <c:numLit>
              <c:formatCode>General</c:formatCode>
              <c:ptCount val="86"/>
              <c:pt idx="0">
                <c:v>32963</c:v>
              </c:pt>
              <c:pt idx="1">
                <c:v>33054</c:v>
              </c:pt>
              <c:pt idx="2">
                <c:v>33146</c:v>
              </c:pt>
              <c:pt idx="3">
                <c:v>33238</c:v>
              </c:pt>
              <c:pt idx="4">
                <c:v>33328</c:v>
              </c:pt>
              <c:pt idx="5">
                <c:v>33419</c:v>
              </c:pt>
              <c:pt idx="6">
                <c:v>33511</c:v>
              </c:pt>
              <c:pt idx="7">
                <c:v>33603</c:v>
              </c:pt>
              <c:pt idx="8">
                <c:v>33694</c:v>
              </c:pt>
              <c:pt idx="9">
                <c:v>33785</c:v>
              </c:pt>
              <c:pt idx="10">
                <c:v>33877</c:v>
              </c:pt>
              <c:pt idx="11">
                <c:v>33969</c:v>
              </c:pt>
              <c:pt idx="12">
                <c:v>34059</c:v>
              </c:pt>
              <c:pt idx="13">
                <c:v>34150</c:v>
              </c:pt>
              <c:pt idx="14">
                <c:v>34242</c:v>
              </c:pt>
              <c:pt idx="15">
                <c:v>34334</c:v>
              </c:pt>
              <c:pt idx="16">
                <c:v>34424</c:v>
              </c:pt>
              <c:pt idx="17">
                <c:v>34515</c:v>
              </c:pt>
              <c:pt idx="18">
                <c:v>34607</c:v>
              </c:pt>
              <c:pt idx="19">
                <c:v>34699</c:v>
              </c:pt>
              <c:pt idx="20">
                <c:v>34789</c:v>
              </c:pt>
              <c:pt idx="21">
                <c:v>34880</c:v>
              </c:pt>
              <c:pt idx="22">
                <c:v>34972</c:v>
              </c:pt>
              <c:pt idx="23">
                <c:v>35064</c:v>
              </c:pt>
              <c:pt idx="24">
                <c:v>35155</c:v>
              </c:pt>
              <c:pt idx="25">
                <c:v>35246</c:v>
              </c:pt>
              <c:pt idx="26">
                <c:v>35338</c:v>
              </c:pt>
              <c:pt idx="27">
                <c:v>35429</c:v>
              </c:pt>
              <c:pt idx="28">
                <c:v>35520</c:v>
              </c:pt>
              <c:pt idx="29">
                <c:v>35611</c:v>
              </c:pt>
              <c:pt idx="30">
                <c:v>35703</c:v>
              </c:pt>
              <c:pt idx="31">
                <c:v>35794</c:v>
              </c:pt>
              <c:pt idx="32">
                <c:v>35885</c:v>
              </c:pt>
              <c:pt idx="33">
                <c:v>35976</c:v>
              </c:pt>
              <c:pt idx="34">
                <c:v>36068</c:v>
              </c:pt>
              <c:pt idx="35">
                <c:v>36160</c:v>
              </c:pt>
              <c:pt idx="36">
                <c:v>36250</c:v>
              </c:pt>
              <c:pt idx="37">
                <c:v>36341</c:v>
              </c:pt>
              <c:pt idx="38">
                <c:v>36433</c:v>
              </c:pt>
              <c:pt idx="39">
                <c:v>36525</c:v>
              </c:pt>
              <c:pt idx="40">
                <c:v>36616</c:v>
              </c:pt>
              <c:pt idx="41">
                <c:v>36707</c:v>
              </c:pt>
              <c:pt idx="42">
                <c:v>36799</c:v>
              </c:pt>
              <c:pt idx="43">
                <c:v>36891</c:v>
              </c:pt>
              <c:pt idx="44">
                <c:v>36981</c:v>
              </c:pt>
              <c:pt idx="45">
                <c:v>37072</c:v>
              </c:pt>
              <c:pt idx="46">
                <c:v>37164</c:v>
              </c:pt>
              <c:pt idx="47">
                <c:v>37256</c:v>
              </c:pt>
              <c:pt idx="48">
                <c:v>37346</c:v>
              </c:pt>
              <c:pt idx="49">
                <c:v>37437</c:v>
              </c:pt>
              <c:pt idx="50">
                <c:v>37529</c:v>
              </c:pt>
              <c:pt idx="51">
                <c:v>37621</c:v>
              </c:pt>
              <c:pt idx="52">
                <c:v>37711</c:v>
              </c:pt>
              <c:pt idx="53">
                <c:v>37802</c:v>
              </c:pt>
              <c:pt idx="54">
                <c:v>37894</c:v>
              </c:pt>
              <c:pt idx="55">
                <c:v>37986</c:v>
              </c:pt>
              <c:pt idx="56">
                <c:v>38077</c:v>
              </c:pt>
              <c:pt idx="57">
                <c:v>38168</c:v>
              </c:pt>
              <c:pt idx="58">
                <c:v>38260</c:v>
              </c:pt>
              <c:pt idx="59">
                <c:v>38352</c:v>
              </c:pt>
              <c:pt idx="60">
                <c:v>38442</c:v>
              </c:pt>
              <c:pt idx="61">
                <c:v>38533</c:v>
              </c:pt>
              <c:pt idx="62">
                <c:v>38625</c:v>
              </c:pt>
              <c:pt idx="63">
                <c:v>38717</c:v>
              </c:pt>
              <c:pt idx="64">
                <c:v>38442</c:v>
              </c:pt>
              <c:pt idx="65">
                <c:v>38898</c:v>
              </c:pt>
              <c:pt idx="66">
                <c:v>38990</c:v>
              </c:pt>
              <c:pt idx="67">
                <c:v>39082</c:v>
              </c:pt>
              <c:pt idx="68">
                <c:v>39172</c:v>
              </c:pt>
              <c:pt idx="69">
                <c:v>39263</c:v>
              </c:pt>
              <c:pt idx="70">
                <c:v>39355</c:v>
              </c:pt>
              <c:pt idx="71">
                <c:v>39447</c:v>
              </c:pt>
              <c:pt idx="72">
                <c:v>39538</c:v>
              </c:pt>
              <c:pt idx="73">
                <c:v>39629</c:v>
              </c:pt>
              <c:pt idx="74">
                <c:v>39721</c:v>
              </c:pt>
              <c:pt idx="75">
                <c:v>39813</c:v>
              </c:pt>
              <c:pt idx="76">
                <c:v>39903</c:v>
              </c:pt>
              <c:pt idx="77">
                <c:v>39994</c:v>
              </c:pt>
              <c:pt idx="78">
                <c:v>40086</c:v>
              </c:pt>
              <c:pt idx="79">
                <c:v>40178</c:v>
              </c:pt>
              <c:pt idx="80">
                <c:v>40268</c:v>
              </c:pt>
              <c:pt idx="81">
                <c:v>40359</c:v>
              </c:pt>
              <c:pt idx="82">
                <c:v>40451</c:v>
              </c:pt>
              <c:pt idx="83">
                <c:v>40543</c:v>
              </c:pt>
              <c:pt idx="84">
                <c:v>40633</c:v>
              </c:pt>
              <c:pt idx="85">
                <c:v>40724</c:v>
              </c:pt>
            </c:numLit>
          </c:cat>
          <c:val>
            <c:numLit>
              <c:formatCode>General</c:formatCode>
              <c:ptCount val="86"/>
              <c:pt idx="0">
                <c:v>11572</c:v>
              </c:pt>
              <c:pt idx="1">
                <c:v>11071</c:v>
              </c:pt>
              <c:pt idx="2">
                <c:v>10692.575000000001</c:v>
              </c:pt>
              <c:pt idx="3">
                <c:v>11083</c:v>
              </c:pt>
              <c:pt idx="4">
                <c:v>11303.569</c:v>
              </c:pt>
              <c:pt idx="5">
                <c:v>10737.103999999999</c:v>
              </c:pt>
              <c:pt idx="6">
                <c:v>10617.636</c:v>
              </c:pt>
              <c:pt idx="7">
                <c:v>8542</c:v>
              </c:pt>
              <c:pt idx="8">
                <c:v>9192</c:v>
              </c:pt>
              <c:pt idx="9">
                <c:v>8286</c:v>
              </c:pt>
              <c:pt idx="10">
                <c:v>8186</c:v>
              </c:pt>
              <c:pt idx="11">
                <c:v>8743</c:v>
              </c:pt>
              <c:pt idx="12">
                <c:v>9640</c:v>
              </c:pt>
              <c:pt idx="13">
                <c:v>8984</c:v>
              </c:pt>
              <c:pt idx="14">
                <c:v>9125</c:v>
              </c:pt>
              <c:pt idx="15">
                <c:v>10116</c:v>
              </c:pt>
              <c:pt idx="16">
                <c:v>11330</c:v>
              </c:pt>
              <c:pt idx="17">
                <c:v>10316</c:v>
              </c:pt>
              <c:pt idx="18">
                <c:v>9995</c:v>
              </c:pt>
              <c:pt idx="19">
                <c:v>10686</c:v>
              </c:pt>
              <c:pt idx="20">
                <c:v>12112</c:v>
              </c:pt>
              <c:pt idx="21">
                <c:v>11886</c:v>
              </c:pt>
              <c:pt idx="22">
                <c:v>12416</c:v>
              </c:pt>
              <c:pt idx="23">
                <c:v>13598</c:v>
              </c:pt>
              <c:pt idx="24">
                <c:v>14875</c:v>
              </c:pt>
              <c:pt idx="25">
                <c:v>14123</c:v>
              </c:pt>
              <c:pt idx="26">
                <c:v>13414</c:v>
              </c:pt>
              <c:pt idx="27">
                <c:v>13844</c:v>
              </c:pt>
              <c:pt idx="28">
                <c:v>15450</c:v>
              </c:pt>
              <c:pt idx="29">
                <c:v>14394</c:v>
              </c:pt>
              <c:pt idx="30">
                <c:v>14053</c:v>
              </c:pt>
              <c:pt idx="31">
                <c:v>14065</c:v>
              </c:pt>
              <c:pt idx="32">
                <c:v>14353</c:v>
              </c:pt>
              <c:pt idx="33">
                <c:v>14349</c:v>
              </c:pt>
              <c:pt idx="34">
                <c:v>13768</c:v>
              </c:pt>
              <c:pt idx="35">
                <c:v>14792</c:v>
              </c:pt>
              <c:pt idx="36">
                <c:v>15209</c:v>
              </c:pt>
              <c:pt idx="37">
                <c:v>14596</c:v>
              </c:pt>
              <c:pt idx="38">
                <c:v>14549</c:v>
              </c:pt>
              <c:pt idx="39">
                <c:v>15309</c:v>
              </c:pt>
              <c:pt idx="40">
                <c:v>16420</c:v>
              </c:pt>
              <c:pt idx="41">
                <c:v>15985</c:v>
              </c:pt>
              <c:pt idx="42">
                <c:v>15908</c:v>
              </c:pt>
              <c:pt idx="43">
                <c:v>16866</c:v>
              </c:pt>
              <c:pt idx="44">
                <c:v>17137</c:v>
              </c:pt>
              <c:pt idx="45">
                <c:v>16680</c:v>
              </c:pt>
              <c:pt idx="46">
                <c:v>16298</c:v>
              </c:pt>
              <c:pt idx="47">
                <c:v>10873</c:v>
              </c:pt>
              <c:pt idx="48">
                <c:v>17012</c:v>
              </c:pt>
              <c:pt idx="49">
                <c:v>16895</c:v>
              </c:pt>
              <c:pt idx="50">
                <c:v>16774</c:v>
              </c:pt>
              <c:pt idx="51">
                <c:v>11802</c:v>
              </c:pt>
              <c:pt idx="52">
                <c:v>17727</c:v>
              </c:pt>
              <c:pt idx="53">
                <c:v>16342</c:v>
              </c:pt>
              <c:pt idx="54">
                <c:v>15595</c:v>
              </c:pt>
              <c:pt idx="55">
                <c:v>12094</c:v>
              </c:pt>
              <c:pt idx="56">
                <c:v>18574</c:v>
              </c:pt>
              <c:pt idx="57">
                <c:v>16507</c:v>
              </c:pt>
              <c:pt idx="58">
                <c:v>15157</c:v>
              </c:pt>
              <c:pt idx="59">
                <c:v>8321</c:v>
              </c:pt>
              <c:pt idx="60">
                <c:v>17004</c:v>
              </c:pt>
              <c:pt idx="61">
                <c:v>16602</c:v>
              </c:pt>
              <c:pt idx="62">
                <c:v>16273</c:v>
              </c:pt>
              <c:pt idx="63">
                <c:v>8778</c:v>
              </c:pt>
              <c:pt idx="64">
                <c:v>9995</c:v>
              </c:pt>
              <c:pt idx="65">
                <c:v>9567</c:v>
              </c:pt>
              <c:pt idx="66">
                <c:v>8971</c:v>
              </c:pt>
              <c:pt idx="67">
                <c:v>12222</c:v>
              </c:pt>
              <c:pt idx="68">
                <c:v>13706</c:v>
              </c:pt>
              <c:pt idx="69">
                <c:v>12354</c:v>
              </c:pt>
              <c:pt idx="70">
                <c:v>13648</c:v>
              </c:pt>
              <c:pt idx="71">
                <c:v>15855</c:v>
              </c:pt>
              <c:pt idx="72">
                <c:v>21604</c:v>
              </c:pt>
              <c:pt idx="73">
                <c:v>22290</c:v>
              </c:pt>
              <c:pt idx="74">
                <c:v>13170</c:v>
              </c:pt>
              <c:pt idx="75">
                <c:v>12213</c:v>
              </c:pt>
              <c:pt idx="76">
                <c:v>13217</c:v>
              </c:pt>
              <c:pt idx="77">
                <c:v>11985</c:v>
              </c:pt>
              <c:pt idx="78">
                <c:v>9112</c:v>
              </c:pt>
              <c:pt idx="79">
                <c:v>10525</c:v>
              </c:pt>
              <c:pt idx="80">
                <c:v>10585</c:v>
              </c:pt>
              <c:pt idx="81">
                <c:v>8972</c:v>
              </c:pt>
              <c:pt idx="82">
                <c:v>12376</c:v>
              </c:pt>
              <c:pt idx="83">
                <c:v>16181</c:v>
              </c:pt>
              <c:pt idx="84">
                <c:v>20523</c:v>
              </c:pt>
              <c:pt idx="85">
                <c:v>15523</c:v>
              </c:pt>
            </c:numLit>
          </c:val>
          <c:smooth val="0"/>
          <c:extLst>
            <c:ext xmlns:c16="http://schemas.microsoft.com/office/drawing/2014/chart" uri="{C3380CC4-5D6E-409C-BE32-E72D297353CC}">
              <c16:uniqueId val="{00000002-5B49-432D-AECF-B9F407CB9C19}"/>
            </c:ext>
          </c:extLst>
        </c:ser>
        <c:ser>
          <c:idx val="3"/>
          <c:order val="3"/>
          <c:tx>
            <c:v>Other (Coop, P&amp;M, OFI, etc.)</c:v>
          </c:tx>
          <c:marker>
            <c:symbol val="none"/>
          </c:marker>
          <c:cat>
            <c:numLit>
              <c:formatCode>General</c:formatCode>
              <c:ptCount val="86"/>
              <c:pt idx="0">
                <c:v>32963</c:v>
              </c:pt>
              <c:pt idx="1">
                <c:v>33054</c:v>
              </c:pt>
              <c:pt idx="2">
                <c:v>33146</c:v>
              </c:pt>
              <c:pt idx="3">
                <c:v>33238</c:v>
              </c:pt>
              <c:pt idx="4">
                <c:v>33328</c:v>
              </c:pt>
              <c:pt idx="5">
                <c:v>33419</c:v>
              </c:pt>
              <c:pt idx="6">
                <c:v>33511</c:v>
              </c:pt>
              <c:pt idx="7">
                <c:v>33603</c:v>
              </c:pt>
              <c:pt idx="8">
                <c:v>33694</c:v>
              </c:pt>
              <c:pt idx="9">
                <c:v>33785</c:v>
              </c:pt>
              <c:pt idx="10">
                <c:v>33877</c:v>
              </c:pt>
              <c:pt idx="11">
                <c:v>33969</c:v>
              </c:pt>
              <c:pt idx="12">
                <c:v>34059</c:v>
              </c:pt>
              <c:pt idx="13">
                <c:v>34150</c:v>
              </c:pt>
              <c:pt idx="14">
                <c:v>34242</c:v>
              </c:pt>
              <c:pt idx="15">
                <c:v>34334</c:v>
              </c:pt>
              <c:pt idx="16">
                <c:v>34424</c:v>
              </c:pt>
              <c:pt idx="17">
                <c:v>34515</c:v>
              </c:pt>
              <c:pt idx="18">
                <c:v>34607</c:v>
              </c:pt>
              <c:pt idx="19">
                <c:v>34699</c:v>
              </c:pt>
              <c:pt idx="20">
                <c:v>34789</c:v>
              </c:pt>
              <c:pt idx="21">
                <c:v>34880</c:v>
              </c:pt>
              <c:pt idx="22">
                <c:v>34972</c:v>
              </c:pt>
              <c:pt idx="23">
                <c:v>35064</c:v>
              </c:pt>
              <c:pt idx="24">
                <c:v>35155</c:v>
              </c:pt>
              <c:pt idx="25">
                <c:v>35246</c:v>
              </c:pt>
              <c:pt idx="26">
                <c:v>35338</c:v>
              </c:pt>
              <c:pt idx="27">
                <c:v>35429</c:v>
              </c:pt>
              <c:pt idx="28">
                <c:v>35520</c:v>
              </c:pt>
              <c:pt idx="29">
                <c:v>35611</c:v>
              </c:pt>
              <c:pt idx="30">
                <c:v>35703</c:v>
              </c:pt>
              <c:pt idx="31">
                <c:v>35794</c:v>
              </c:pt>
              <c:pt idx="32">
                <c:v>35885</c:v>
              </c:pt>
              <c:pt idx="33">
                <c:v>35976</c:v>
              </c:pt>
              <c:pt idx="34">
                <c:v>36068</c:v>
              </c:pt>
              <c:pt idx="35">
                <c:v>36160</c:v>
              </c:pt>
              <c:pt idx="36">
                <c:v>36250</c:v>
              </c:pt>
              <c:pt idx="37">
                <c:v>36341</c:v>
              </c:pt>
              <c:pt idx="38">
                <c:v>36433</c:v>
              </c:pt>
              <c:pt idx="39">
                <c:v>36525</c:v>
              </c:pt>
              <c:pt idx="40">
                <c:v>36616</c:v>
              </c:pt>
              <c:pt idx="41">
                <c:v>36707</c:v>
              </c:pt>
              <c:pt idx="42">
                <c:v>36799</c:v>
              </c:pt>
              <c:pt idx="43">
                <c:v>36891</c:v>
              </c:pt>
              <c:pt idx="44">
                <c:v>36981</c:v>
              </c:pt>
              <c:pt idx="45">
                <c:v>37072</c:v>
              </c:pt>
              <c:pt idx="46">
                <c:v>37164</c:v>
              </c:pt>
              <c:pt idx="47">
                <c:v>37256</c:v>
              </c:pt>
              <c:pt idx="48">
                <c:v>37346</c:v>
              </c:pt>
              <c:pt idx="49">
                <c:v>37437</c:v>
              </c:pt>
              <c:pt idx="50">
                <c:v>37529</c:v>
              </c:pt>
              <c:pt idx="51">
                <c:v>37621</c:v>
              </c:pt>
              <c:pt idx="52">
                <c:v>37711</c:v>
              </c:pt>
              <c:pt idx="53">
                <c:v>37802</c:v>
              </c:pt>
              <c:pt idx="54">
                <c:v>37894</c:v>
              </c:pt>
              <c:pt idx="55">
                <c:v>37986</c:v>
              </c:pt>
              <c:pt idx="56">
                <c:v>38077</c:v>
              </c:pt>
              <c:pt idx="57">
                <c:v>38168</c:v>
              </c:pt>
              <c:pt idx="58">
                <c:v>38260</c:v>
              </c:pt>
              <c:pt idx="59">
                <c:v>38352</c:v>
              </c:pt>
              <c:pt idx="60">
                <c:v>38442</c:v>
              </c:pt>
              <c:pt idx="61">
                <c:v>38533</c:v>
              </c:pt>
              <c:pt idx="62">
                <c:v>38625</c:v>
              </c:pt>
              <c:pt idx="63">
                <c:v>38717</c:v>
              </c:pt>
              <c:pt idx="64">
                <c:v>38442</c:v>
              </c:pt>
              <c:pt idx="65">
                <c:v>38898</c:v>
              </c:pt>
              <c:pt idx="66">
                <c:v>38990</c:v>
              </c:pt>
              <c:pt idx="67">
                <c:v>39082</c:v>
              </c:pt>
              <c:pt idx="68">
                <c:v>39172</c:v>
              </c:pt>
              <c:pt idx="69">
                <c:v>39263</c:v>
              </c:pt>
              <c:pt idx="70">
                <c:v>39355</c:v>
              </c:pt>
              <c:pt idx="71">
                <c:v>39447</c:v>
              </c:pt>
              <c:pt idx="72">
                <c:v>39538</c:v>
              </c:pt>
              <c:pt idx="73">
                <c:v>39629</c:v>
              </c:pt>
              <c:pt idx="74">
                <c:v>39721</c:v>
              </c:pt>
              <c:pt idx="75">
                <c:v>39813</c:v>
              </c:pt>
              <c:pt idx="76">
                <c:v>39903</c:v>
              </c:pt>
              <c:pt idx="77">
                <c:v>39994</c:v>
              </c:pt>
              <c:pt idx="78">
                <c:v>40086</c:v>
              </c:pt>
              <c:pt idx="79">
                <c:v>40178</c:v>
              </c:pt>
              <c:pt idx="80">
                <c:v>40268</c:v>
              </c:pt>
              <c:pt idx="81">
                <c:v>40359</c:v>
              </c:pt>
              <c:pt idx="82">
                <c:v>40451</c:v>
              </c:pt>
              <c:pt idx="83">
                <c:v>40543</c:v>
              </c:pt>
              <c:pt idx="84">
                <c:v>40633</c:v>
              </c:pt>
              <c:pt idx="85">
                <c:v>40724</c:v>
              </c:pt>
            </c:numLit>
          </c:cat>
          <c:val>
            <c:numLit>
              <c:formatCode>General</c:formatCode>
              <c:ptCount val="86"/>
              <c:pt idx="0">
                <c:v>-11572</c:v>
              </c:pt>
              <c:pt idx="1">
                <c:v>-11071</c:v>
              </c:pt>
              <c:pt idx="2">
                <c:v>-10692.574999999997</c:v>
              </c:pt>
              <c:pt idx="3">
                <c:v>-11083</c:v>
              </c:pt>
              <c:pt idx="4">
                <c:v>-11303.569000000003</c:v>
              </c:pt>
              <c:pt idx="5">
                <c:v>-10737.103999999999</c:v>
              </c:pt>
              <c:pt idx="6">
                <c:v>-10617.635999999999</c:v>
              </c:pt>
              <c:pt idx="7">
                <c:v>-8542</c:v>
              </c:pt>
              <c:pt idx="8">
                <c:v>-9192</c:v>
              </c:pt>
              <c:pt idx="9">
                <c:v>-8286</c:v>
              </c:pt>
              <c:pt idx="10">
                <c:v>-8186</c:v>
              </c:pt>
              <c:pt idx="11">
                <c:v>-8743</c:v>
              </c:pt>
              <c:pt idx="12">
                <c:v>-9640</c:v>
              </c:pt>
              <c:pt idx="13">
                <c:v>-8984</c:v>
              </c:pt>
              <c:pt idx="14">
                <c:v>-9125</c:v>
              </c:pt>
              <c:pt idx="15">
                <c:v>-10116</c:v>
              </c:pt>
              <c:pt idx="16">
                <c:v>-11330</c:v>
              </c:pt>
              <c:pt idx="17">
                <c:v>-10316</c:v>
              </c:pt>
              <c:pt idx="18">
                <c:v>-9995</c:v>
              </c:pt>
              <c:pt idx="19">
                <c:v>-10686</c:v>
              </c:pt>
              <c:pt idx="20">
                <c:v>-12112</c:v>
              </c:pt>
              <c:pt idx="21">
                <c:v>-11886</c:v>
              </c:pt>
              <c:pt idx="22">
                <c:v>-12416</c:v>
              </c:pt>
              <c:pt idx="23">
                <c:v>-13598</c:v>
              </c:pt>
              <c:pt idx="24">
                <c:v>-14875</c:v>
              </c:pt>
              <c:pt idx="25">
                <c:v>-14123</c:v>
              </c:pt>
              <c:pt idx="26">
                <c:v>-13414</c:v>
              </c:pt>
              <c:pt idx="27">
                <c:v>-13844</c:v>
              </c:pt>
              <c:pt idx="28">
                <c:v>-15450</c:v>
              </c:pt>
              <c:pt idx="29">
                <c:v>-14394</c:v>
              </c:pt>
              <c:pt idx="30">
                <c:v>-14053</c:v>
              </c:pt>
              <c:pt idx="31">
                <c:v>-14065</c:v>
              </c:pt>
              <c:pt idx="32">
                <c:v>-14353</c:v>
              </c:pt>
              <c:pt idx="33">
                <c:v>-14349</c:v>
              </c:pt>
              <c:pt idx="34">
                <c:v>-13768</c:v>
              </c:pt>
              <c:pt idx="35">
                <c:v>-14792</c:v>
              </c:pt>
              <c:pt idx="36">
                <c:v>-15209</c:v>
              </c:pt>
              <c:pt idx="37">
                <c:v>-14596</c:v>
              </c:pt>
              <c:pt idx="38">
                <c:v>-14549</c:v>
              </c:pt>
              <c:pt idx="39">
                <c:v>-15309</c:v>
              </c:pt>
              <c:pt idx="40">
                <c:v>-16420</c:v>
              </c:pt>
              <c:pt idx="41">
                <c:v>-15985</c:v>
              </c:pt>
              <c:pt idx="42">
                <c:v>-15908</c:v>
              </c:pt>
              <c:pt idx="43">
                <c:v>-16866</c:v>
              </c:pt>
              <c:pt idx="44">
                <c:v>-17137</c:v>
              </c:pt>
              <c:pt idx="45">
                <c:v>-16680</c:v>
              </c:pt>
              <c:pt idx="46">
                <c:v>-16298</c:v>
              </c:pt>
              <c:pt idx="47">
                <c:v>-10873</c:v>
              </c:pt>
              <c:pt idx="48">
                <c:v>-17012</c:v>
              </c:pt>
              <c:pt idx="49">
                <c:v>-16895</c:v>
              </c:pt>
              <c:pt idx="50">
                <c:v>-16774</c:v>
              </c:pt>
              <c:pt idx="51">
                <c:v>-11802</c:v>
              </c:pt>
              <c:pt idx="52">
                <c:v>-17727</c:v>
              </c:pt>
              <c:pt idx="53">
                <c:v>-16342</c:v>
              </c:pt>
              <c:pt idx="54">
                <c:v>-15595</c:v>
              </c:pt>
              <c:pt idx="55">
                <c:v>-12094</c:v>
              </c:pt>
              <c:pt idx="56">
                <c:v>-18574</c:v>
              </c:pt>
              <c:pt idx="57">
                <c:v>-16507</c:v>
              </c:pt>
              <c:pt idx="58">
                <c:v>-15157</c:v>
              </c:pt>
              <c:pt idx="59">
                <c:v>-8321</c:v>
              </c:pt>
              <c:pt idx="60">
                <c:v>-17004</c:v>
              </c:pt>
              <c:pt idx="61">
                <c:v>-16602</c:v>
              </c:pt>
              <c:pt idx="62">
                <c:v>-16273</c:v>
              </c:pt>
              <c:pt idx="63">
                <c:v>-8778</c:v>
              </c:pt>
              <c:pt idx="64">
                <c:v>-9995</c:v>
              </c:pt>
              <c:pt idx="65">
                <c:v>-9567</c:v>
              </c:pt>
              <c:pt idx="66">
                <c:v>-8971</c:v>
              </c:pt>
              <c:pt idx="67">
                <c:v>-12222</c:v>
              </c:pt>
              <c:pt idx="68">
                <c:v>-13706</c:v>
              </c:pt>
              <c:pt idx="69">
                <c:v>-12354</c:v>
              </c:pt>
              <c:pt idx="70">
                <c:v>-13648</c:v>
              </c:pt>
              <c:pt idx="71">
                <c:v>-15855</c:v>
              </c:pt>
              <c:pt idx="72">
                <c:v>-21604</c:v>
              </c:pt>
              <c:pt idx="73">
                <c:v>-22290</c:v>
              </c:pt>
              <c:pt idx="74">
                <c:v>-13170</c:v>
              </c:pt>
              <c:pt idx="75">
                <c:v>-12213</c:v>
              </c:pt>
              <c:pt idx="76">
                <c:v>-13217</c:v>
              </c:pt>
              <c:pt idx="77">
                <c:v>-11985</c:v>
              </c:pt>
              <c:pt idx="78">
                <c:v>-9112</c:v>
              </c:pt>
              <c:pt idx="79">
                <c:v>-10525</c:v>
              </c:pt>
              <c:pt idx="80">
                <c:v>-10585</c:v>
              </c:pt>
              <c:pt idx="81">
                <c:v>-8972</c:v>
              </c:pt>
              <c:pt idx="82">
                <c:v>-12376</c:v>
              </c:pt>
              <c:pt idx="83">
                <c:v>-16181</c:v>
              </c:pt>
              <c:pt idx="84">
                <c:v>-20523</c:v>
              </c:pt>
              <c:pt idx="85">
                <c:v>-15523</c:v>
              </c:pt>
            </c:numLit>
          </c:val>
          <c:smooth val="0"/>
          <c:extLst>
            <c:ext xmlns:c16="http://schemas.microsoft.com/office/drawing/2014/chart" uri="{C3380CC4-5D6E-409C-BE32-E72D297353CC}">
              <c16:uniqueId val="{00000003-5B49-432D-AECF-B9F407CB9C19}"/>
            </c:ext>
          </c:extLst>
        </c:ser>
        <c:dLbls>
          <c:showLegendKey val="0"/>
          <c:showVal val="0"/>
          <c:showCatName val="0"/>
          <c:showSerName val="0"/>
          <c:showPercent val="0"/>
          <c:showBubbleSize val="0"/>
        </c:dLbls>
        <c:smooth val="0"/>
        <c:axId val="186468608"/>
        <c:axId val="186474496"/>
      </c:lineChart>
      <c:catAx>
        <c:axId val="186468608"/>
        <c:scaling>
          <c:orientation val="minMax"/>
        </c:scaling>
        <c:delete val="0"/>
        <c:axPos val="b"/>
        <c:numFmt formatCode="General" sourceLinked="1"/>
        <c:majorTickMark val="out"/>
        <c:minorTickMark val="none"/>
        <c:tickLblPos val="nextTo"/>
        <c:crossAx val="186474496"/>
        <c:crosses val="autoZero"/>
        <c:auto val="1"/>
        <c:lblAlgn val="ctr"/>
        <c:lblOffset val="100"/>
        <c:noMultiLvlLbl val="1"/>
      </c:catAx>
      <c:valAx>
        <c:axId val="186474496"/>
        <c:scaling>
          <c:orientation val="minMax"/>
        </c:scaling>
        <c:delete val="0"/>
        <c:axPos val="l"/>
        <c:majorGridlines/>
        <c:numFmt formatCode="General" sourceLinked="1"/>
        <c:majorTickMark val="out"/>
        <c:minorTickMark val="none"/>
        <c:tickLblPos val="nextTo"/>
        <c:crossAx val="186468608"/>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6782193999222E-2"/>
          <c:y val="3.0392736375319182E-2"/>
          <c:w val="0.90761706279109722"/>
          <c:h val="0.89169612572019596"/>
        </c:manualLayout>
      </c:layout>
      <c:scatterChart>
        <c:scatterStyle val="smoothMarker"/>
        <c:varyColors val="0"/>
        <c:ser>
          <c:idx val="0"/>
          <c:order val="0"/>
          <c:tx>
            <c:strRef>
              <c:f>'graphhelp - BJS'!$C$14</c:f>
              <c:strCache>
                <c:ptCount val="1"/>
                <c:pt idx="0">
                  <c:v>Farm assets                                                                                                                        </c:v>
                </c:pt>
              </c:strCache>
            </c:strRef>
          </c:tx>
          <c:spPr>
            <a:ln w="19050" cap="rnd">
              <a:solidFill>
                <a:schemeClr val="accent1"/>
              </a:solidFill>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BJS'!$D$14:$BL$14</c:f>
              <c:numCache>
                <c:formatCode>#,##0_);\(#,##0\)</c:formatCode>
                <c:ptCount val="61"/>
                <c:pt idx="0">
                  <c:v>174350138</c:v>
                </c:pt>
                <c:pt idx="1">
                  <c:v>181631733</c:v>
                </c:pt>
                <c:pt idx="2">
                  <c:v>188870449</c:v>
                </c:pt>
                <c:pt idx="3">
                  <c:v>196695336</c:v>
                </c:pt>
                <c:pt idx="4">
                  <c:v>204238278</c:v>
                </c:pt>
                <c:pt idx="5">
                  <c:v>220817624</c:v>
                </c:pt>
                <c:pt idx="6">
                  <c:v>234022906</c:v>
                </c:pt>
                <c:pt idx="7">
                  <c:v>246072706</c:v>
                </c:pt>
                <c:pt idx="8">
                  <c:v>257160621</c:v>
                </c:pt>
                <c:pt idx="9">
                  <c:v>267822833</c:v>
                </c:pt>
                <c:pt idx="10">
                  <c:v>278823015</c:v>
                </c:pt>
                <c:pt idx="11">
                  <c:v>301760581</c:v>
                </c:pt>
                <c:pt idx="12">
                  <c:v>339933247</c:v>
                </c:pt>
                <c:pt idx="13">
                  <c:v>418493949</c:v>
                </c:pt>
                <c:pt idx="14">
                  <c:v>449181770</c:v>
                </c:pt>
                <c:pt idx="15">
                  <c:v>510786259</c:v>
                </c:pt>
                <c:pt idx="16">
                  <c:v>590716642</c:v>
                </c:pt>
                <c:pt idx="17">
                  <c:v>651508183</c:v>
                </c:pt>
                <c:pt idx="18">
                  <c:v>777744402</c:v>
                </c:pt>
                <c:pt idx="19">
                  <c:v>914682365</c:v>
                </c:pt>
                <c:pt idx="20">
                  <c:v>1000422127</c:v>
                </c:pt>
                <c:pt idx="21">
                  <c:v>997897469</c:v>
                </c:pt>
                <c:pt idx="22">
                  <c:v>962488416</c:v>
                </c:pt>
                <c:pt idx="23">
                  <c:v>959300462</c:v>
                </c:pt>
                <c:pt idx="24">
                  <c:v>897811233</c:v>
                </c:pt>
                <c:pt idx="25">
                  <c:v>775907905</c:v>
                </c:pt>
                <c:pt idx="26">
                  <c:v>722017259</c:v>
                </c:pt>
                <c:pt idx="27">
                  <c:v>756478652</c:v>
                </c:pt>
                <c:pt idx="28">
                  <c:v>788525662</c:v>
                </c:pt>
                <c:pt idx="29">
                  <c:v>813731058</c:v>
                </c:pt>
                <c:pt idx="30">
                  <c:v>840608505</c:v>
                </c:pt>
                <c:pt idx="31">
                  <c:v>844167552</c:v>
                </c:pt>
                <c:pt idx="32">
                  <c:v>867762818</c:v>
                </c:pt>
                <c:pt idx="33">
                  <c:v>909174821</c:v>
                </c:pt>
                <c:pt idx="34">
                  <c:v>934724297</c:v>
                </c:pt>
                <c:pt idx="35">
                  <c:v>965741060</c:v>
                </c:pt>
                <c:pt idx="36">
                  <c:v>1002916227</c:v>
                </c:pt>
                <c:pt idx="37">
                  <c:v>1051280908</c:v>
                </c:pt>
                <c:pt idx="38">
                  <c:v>1083354897</c:v>
                </c:pt>
                <c:pt idx="39">
                  <c:v>1138826915</c:v>
                </c:pt>
                <c:pt idx="40">
                  <c:v>1203214765</c:v>
                </c:pt>
                <c:pt idx="41">
                  <c:v>1255926409</c:v>
                </c:pt>
                <c:pt idx="42">
                  <c:v>1250530486</c:v>
                </c:pt>
                <c:pt idx="43">
                  <c:v>1322433781</c:v>
                </c:pt>
                <c:pt idx="44">
                  <c:v>1491953134</c:v>
                </c:pt>
                <c:pt idx="45">
                  <c:v>1709371086</c:v>
                </c:pt>
                <c:pt idx="46">
                  <c:v>1906665033</c:v>
                </c:pt>
                <c:pt idx="47">
                  <c:v>1961943172</c:v>
                </c:pt>
                <c:pt idx="48">
                  <c:v>2005861900</c:v>
                </c:pt>
                <c:pt idx="49">
                  <c:v>1976913105</c:v>
                </c:pt>
                <c:pt idx="50">
                  <c:v>2170832085</c:v>
                </c:pt>
                <c:pt idx="51">
                  <c:v>2318720178</c:v>
                </c:pt>
                <c:pt idx="52">
                  <c:v>2638237199</c:v>
                </c:pt>
                <c:pt idx="53">
                  <c:v>2776109588</c:v>
                </c:pt>
                <c:pt idx="54">
                  <c:v>2949238467</c:v>
                </c:pt>
                <c:pt idx="55">
                  <c:v>2909653173</c:v>
                </c:pt>
                <c:pt idx="56">
                  <c:v>2956537719</c:v>
                </c:pt>
                <c:pt idx="57">
                  <c:v>2993054674</c:v>
                </c:pt>
                <c:pt idx="58">
                  <c:v>3032752620</c:v>
                </c:pt>
                <c:pt idx="59">
                  <c:v>3075150919</c:v>
                </c:pt>
                <c:pt idx="60">
                  <c:v>3108826924</c:v>
                </c:pt>
              </c:numCache>
            </c:numRef>
          </c:yVal>
          <c:smooth val="1"/>
          <c:extLst>
            <c:ext xmlns:c16="http://schemas.microsoft.com/office/drawing/2014/chart" uri="{C3380CC4-5D6E-409C-BE32-E72D297353CC}">
              <c16:uniqueId val="{00000000-0F20-4C58-982D-12DCE9C9C919}"/>
            </c:ext>
          </c:extLst>
        </c:ser>
        <c:ser>
          <c:idx val="1"/>
          <c:order val="1"/>
          <c:tx>
            <c:strRef>
              <c:f>'graphhelp - BJS'!$C$15</c:f>
              <c:strCache>
                <c:ptCount val="1"/>
                <c:pt idx="0">
                  <c:v>Real estate assets                                                                                                                 </c:v>
                </c:pt>
              </c:strCache>
            </c:strRef>
          </c:tx>
          <c:spPr>
            <a:ln w="19050" cap="rnd">
              <a:solidFill>
                <a:schemeClr val="accent2"/>
              </a:solidFill>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BJS'!$D$15:$BL$15</c:f>
              <c:numCache>
                <c:formatCode>#,##0_);\(#,##0\)</c:formatCode>
                <c:ptCount val="61"/>
                <c:pt idx="0">
                  <c:v>123280105</c:v>
                </c:pt>
                <c:pt idx="1">
                  <c:v>129097425</c:v>
                </c:pt>
                <c:pt idx="2">
                  <c:v>134614477</c:v>
                </c:pt>
                <c:pt idx="3">
                  <c:v>142353253</c:v>
                </c:pt>
                <c:pt idx="4">
                  <c:v>150485891</c:v>
                </c:pt>
                <c:pt idx="5">
                  <c:v>161524641</c:v>
                </c:pt>
                <c:pt idx="6">
                  <c:v>171233350</c:v>
                </c:pt>
                <c:pt idx="7">
                  <c:v>180942601</c:v>
                </c:pt>
                <c:pt idx="8">
                  <c:v>189388755</c:v>
                </c:pt>
                <c:pt idx="9">
                  <c:v>195309483</c:v>
                </c:pt>
                <c:pt idx="10">
                  <c:v>202418081</c:v>
                </c:pt>
                <c:pt idx="11">
                  <c:v>217562382</c:v>
                </c:pt>
                <c:pt idx="12">
                  <c:v>243002153</c:v>
                </c:pt>
                <c:pt idx="13">
                  <c:v>298300207</c:v>
                </c:pt>
                <c:pt idx="14">
                  <c:v>335556227</c:v>
                </c:pt>
                <c:pt idx="15">
                  <c:v>383559733</c:v>
                </c:pt>
                <c:pt idx="16">
                  <c:v>456539435</c:v>
                </c:pt>
                <c:pt idx="17">
                  <c:v>509308292</c:v>
                </c:pt>
                <c:pt idx="18">
                  <c:v>601773349</c:v>
                </c:pt>
                <c:pt idx="19">
                  <c:v>706063787</c:v>
                </c:pt>
                <c:pt idx="20">
                  <c:v>782820207</c:v>
                </c:pt>
                <c:pt idx="21">
                  <c:v>785561830</c:v>
                </c:pt>
                <c:pt idx="22">
                  <c:v>750023254</c:v>
                </c:pt>
                <c:pt idx="23">
                  <c:v>753422019</c:v>
                </c:pt>
                <c:pt idx="24">
                  <c:v>661750215</c:v>
                </c:pt>
                <c:pt idx="25">
                  <c:v>586183371</c:v>
                </c:pt>
                <c:pt idx="26">
                  <c:v>542407976</c:v>
                </c:pt>
                <c:pt idx="27">
                  <c:v>563678551</c:v>
                </c:pt>
                <c:pt idx="28">
                  <c:v>582311234</c:v>
                </c:pt>
                <c:pt idx="29">
                  <c:v>600132424</c:v>
                </c:pt>
                <c:pt idx="30">
                  <c:v>619149240</c:v>
                </c:pt>
                <c:pt idx="31">
                  <c:v>624769057</c:v>
                </c:pt>
                <c:pt idx="32">
                  <c:v>640790780</c:v>
                </c:pt>
                <c:pt idx="33">
                  <c:v>677577858</c:v>
                </c:pt>
                <c:pt idx="34">
                  <c:v>704137650</c:v>
                </c:pt>
                <c:pt idx="35">
                  <c:v>740491453</c:v>
                </c:pt>
                <c:pt idx="36">
                  <c:v>769535891</c:v>
                </c:pt>
                <c:pt idx="37">
                  <c:v>808228878</c:v>
                </c:pt>
                <c:pt idx="38">
                  <c:v>840421562</c:v>
                </c:pt>
                <c:pt idx="39">
                  <c:v>886981055</c:v>
                </c:pt>
                <c:pt idx="40">
                  <c:v>946427649</c:v>
                </c:pt>
                <c:pt idx="41">
                  <c:v>996242486</c:v>
                </c:pt>
                <c:pt idx="42">
                  <c:v>1003708881</c:v>
                </c:pt>
                <c:pt idx="43">
                  <c:v>1016350076</c:v>
                </c:pt>
                <c:pt idx="44">
                  <c:v>1161561634</c:v>
                </c:pt>
                <c:pt idx="45">
                  <c:v>1372626160</c:v>
                </c:pt>
                <c:pt idx="46">
                  <c:v>1536641152</c:v>
                </c:pt>
                <c:pt idx="47">
                  <c:v>1548985369</c:v>
                </c:pt>
                <c:pt idx="48">
                  <c:v>1568551418</c:v>
                </c:pt>
                <c:pt idx="49">
                  <c:v>1560555911</c:v>
                </c:pt>
                <c:pt idx="50">
                  <c:v>1660113798</c:v>
                </c:pt>
                <c:pt idx="51">
                  <c:v>1802702005</c:v>
                </c:pt>
                <c:pt idx="52">
                  <c:v>2073664481</c:v>
                </c:pt>
                <c:pt idx="53">
                  <c:v>2251001916</c:v>
                </c:pt>
                <c:pt idx="54">
                  <c:v>2383150407</c:v>
                </c:pt>
                <c:pt idx="55">
                  <c:v>2395363130</c:v>
                </c:pt>
                <c:pt idx="56">
                  <c:v>2443444432</c:v>
                </c:pt>
                <c:pt idx="57">
                  <c:v>2469495245</c:v>
                </c:pt>
                <c:pt idx="58">
                  <c:v>2519026381</c:v>
                </c:pt>
                <c:pt idx="59">
                  <c:v>2545995513</c:v>
                </c:pt>
                <c:pt idx="60">
                  <c:v>2575178351</c:v>
                </c:pt>
              </c:numCache>
            </c:numRef>
          </c:yVal>
          <c:smooth val="1"/>
          <c:extLst>
            <c:ext xmlns:c16="http://schemas.microsoft.com/office/drawing/2014/chart" uri="{C3380CC4-5D6E-409C-BE32-E72D297353CC}">
              <c16:uniqueId val="{00000002-0F20-4C58-982D-12DCE9C9C919}"/>
            </c:ext>
          </c:extLst>
        </c:ser>
        <c:ser>
          <c:idx val="8"/>
          <c:order val="2"/>
          <c:tx>
            <c:strRef>
              <c:f>'graphhelp - BJS'!$C$22</c:f>
              <c:strCache>
                <c:ptCount val="1"/>
              </c:strCache>
            </c:strRef>
          </c:tx>
          <c:spPr>
            <a:ln w="19050" cap="rnd">
              <a:solidFill>
                <a:schemeClr val="accent3">
                  <a:lumMod val="60000"/>
                </a:schemeClr>
              </a:solidFill>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BJS'!$D$22:$BL$22</c:f>
              <c:numCache>
                <c:formatCode>#,##0_);\(#,##0\)</c:formatCode>
                <c:ptCount val="61"/>
              </c:numCache>
            </c:numRef>
          </c:yVal>
          <c:smooth val="1"/>
          <c:extLst>
            <c:ext xmlns:c16="http://schemas.microsoft.com/office/drawing/2014/chart" uri="{C3380CC4-5D6E-409C-BE32-E72D297353CC}">
              <c16:uniqueId val="{00000007-6CCF-4D9D-BD5A-051EF29B1336}"/>
            </c:ext>
          </c:extLst>
        </c:ser>
        <c:ser>
          <c:idx val="9"/>
          <c:order val="3"/>
          <c:tx>
            <c:strRef>
              <c:f>'graphhelp - BJS'!$C$23</c:f>
              <c:strCache>
                <c:ptCount val="1"/>
                <c:pt idx="0">
                  <c:v>Farm debt                                                                                                </c:v>
                </c:pt>
              </c:strCache>
            </c:strRef>
          </c:tx>
          <c:spPr>
            <a:ln w="19050" cap="rnd">
              <a:solidFill>
                <a:schemeClr val="tx2"/>
              </a:solidFill>
              <a:prstDash val="sysDash"/>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BJS'!$D$23:$BL$23</c:f>
              <c:numCache>
                <c:formatCode>#,##0_);\(#,##0\)</c:formatCode>
                <c:ptCount val="61"/>
                <c:pt idx="0">
                  <c:v>22445666</c:v>
                </c:pt>
                <c:pt idx="1">
                  <c:v>24138318</c:v>
                </c:pt>
                <c:pt idx="2">
                  <c:v>26665409</c:v>
                </c:pt>
                <c:pt idx="3">
                  <c:v>29560942</c:v>
                </c:pt>
                <c:pt idx="4">
                  <c:v>32157241</c:v>
                </c:pt>
                <c:pt idx="5">
                  <c:v>35810786</c:v>
                </c:pt>
                <c:pt idx="6">
                  <c:v>39223095</c:v>
                </c:pt>
                <c:pt idx="7">
                  <c:v>42206120</c:v>
                </c:pt>
                <c:pt idx="8">
                  <c:v>43921577</c:v>
                </c:pt>
                <c:pt idx="9">
                  <c:v>46420826</c:v>
                </c:pt>
                <c:pt idx="10">
                  <c:v>48501007</c:v>
                </c:pt>
                <c:pt idx="11">
                  <c:v>52825068</c:v>
                </c:pt>
                <c:pt idx="12">
                  <c:v>58099688</c:v>
                </c:pt>
                <c:pt idx="13">
                  <c:v>66768652</c:v>
                </c:pt>
                <c:pt idx="14">
                  <c:v>74672687</c:v>
                </c:pt>
                <c:pt idx="15">
                  <c:v>83503739</c:v>
                </c:pt>
                <c:pt idx="16">
                  <c:v>94137390</c:v>
                </c:pt>
                <c:pt idx="17">
                  <c:v>108404445</c:v>
                </c:pt>
                <c:pt idx="18">
                  <c:v>123865621</c:v>
                </c:pt>
                <c:pt idx="19">
                  <c:v>147520227</c:v>
                </c:pt>
                <c:pt idx="20">
                  <c:v>162431968</c:v>
                </c:pt>
                <c:pt idx="21">
                  <c:v>177687478</c:v>
                </c:pt>
                <c:pt idx="22">
                  <c:v>183962996</c:v>
                </c:pt>
                <c:pt idx="23">
                  <c:v>186178117</c:v>
                </c:pt>
                <c:pt idx="24">
                  <c:v>188813336</c:v>
                </c:pt>
                <c:pt idx="25">
                  <c:v>172154536</c:v>
                </c:pt>
                <c:pt idx="26">
                  <c:v>151307822</c:v>
                </c:pt>
                <c:pt idx="27">
                  <c:v>138507402</c:v>
                </c:pt>
                <c:pt idx="28">
                  <c:v>133138349</c:v>
                </c:pt>
                <c:pt idx="29">
                  <c:v>131030402</c:v>
                </c:pt>
                <c:pt idx="30">
                  <c:v>131115795</c:v>
                </c:pt>
                <c:pt idx="31">
                  <c:v>131872783</c:v>
                </c:pt>
                <c:pt idx="32">
                  <c:v>131565813</c:v>
                </c:pt>
                <c:pt idx="33">
                  <c:v>134311580</c:v>
                </c:pt>
                <c:pt idx="34">
                  <c:v>138929055</c:v>
                </c:pt>
                <c:pt idx="35">
                  <c:v>142985255</c:v>
                </c:pt>
                <c:pt idx="36">
                  <c:v>148572756</c:v>
                </c:pt>
                <c:pt idx="37">
                  <c:v>156907377</c:v>
                </c:pt>
                <c:pt idx="38">
                  <c:v>164626313</c:v>
                </c:pt>
                <c:pt idx="39">
                  <c:v>167696145</c:v>
                </c:pt>
                <c:pt idx="40">
                  <c:v>163929823</c:v>
                </c:pt>
                <c:pt idx="41">
                  <c:v>170664446</c:v>
                </c:pt>
                <c:pt idx="42">
                  <c:v>187029013</c:v>
                </c:pt>
                <c:pt idx="43">
                  <c:v>181095940</c:v>
                </c:pt>
                <c:pt idx="44">
                  <c:v>197577630</c:v>
                </c:pt>
                <c:pt idx="45">
                  <c:v>209073394</c:v>
                </c:pt>
                <c:pt idx="46">
                  <c:v>215684913</c:v>
                </c:pt>
                <c:pt idx="47">
                  <c:v>240735957</c:v>
                </c:pt>
                <c:pt idx="48">
                  <c:v>261063115</c:v>
                </c:pt>
                <c:pt idx="49">
                  <c:v>268346578</c:v>
                </c:pt>
                <c:pt idx="50">
                  <c:v>278930534</c:v>
                </c:pt>
                <c:pt idx="51">
                  <c:v>294472133</c:v>
                </c:pt>
                <c:pt idx="52">
                  <c:v>297521123</c:v>
                </c:pt>
                <c:pt idx="53">
                  <c:v>315332488</c:v>
                </c:pt>
                <c:pt idx="54">
                  <c:v>345201354</c:v>
                </c:pt>
                <c:pt idx="55">
                  <c:v>356738041</c:v>
                </c:pt>
                <c:pt idx="56">
                  <c:v>374164212</c:v>
                </c:pt>
                <c:pt idx="57">
                  <c:v>393048069</c:v>
                </c:pt>
                <c:pt idx="58">
                  <c:v>410842987</c:v>
                </c:pt>
                <c:pt idx="59">
                  <c:v>418594843</c:v>
                </c:pt>
                <c:pt idx="60">
                  <c:v>433750810</c:v>
                </c:pt>
              </c:numCache>
            </c:numRef>
          </c:yVal>
          <c:smooth val="1"/>
          <c:extLst>
            <c:ext xmlns:c16="http://schemas.microsoft.com/office/drawing/2014/chart" uri="{C3380CC4-5D6E-409C-BE32-E72D297353CC}">
              <c16:uniqueId val="{00000008-6CCF-4D9D-BD5A-051EF29B1336}"/>
            </c:ext>
          </c:extLst>
        </c:ser>
        <c:ser>
          <c:idx val="10"/>
          <c:order val="4"/>
          <c:tx>
            <c:strRef>
              <c:f>'graphhelp - BJS'!$C$24</c:f>
              <c:strCache>
                <c:ptCount val="1"/>
                <c:pt idx="0">
                  <c:v>Real estate debt                                                                                                                    </c:v>
                </c:pt>
              </c:strCache>
            </c:strRef>
          </c:tx>
          <c:spPr>
            <a:ln w="19050" cap="rnd">
              <a:solidFill>
                <a:srgbClr val="C00000"/>
              </a:solidFill>
              <a:prstDash val="sysDash"/>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BJS'!$D$24:$BL$24</c:f>
              <c:numCache>
                <c:formatCode>#,##0_);\(#,##0\)</c:formatCode>
                <c:ptCount val="61"/>
                <c:pt idx="0">
                  <c:v>11309593</c:v>
                </c:pt>
                <c:pt idx="1">
                  <c:v>12318392</c:v>
                </c:pt>
                <c:pt idx="2">
                  <c:v>13488450</c:v>
                </c:pt>
                <c:pt idx="3">
                  <c:v>14981360</c:v>
                </c:pt>
                <c:pt idx="4">
                  <c:v>16850311</c:v>
                </c:pt>
                <c:pt idx="5">
                  <c:v>18915889</c:v>
                </c:pt>
                <c:pt idx="6">
                  <c:v>20696043</c:v>
                </c:pt>
                <c:pt idx="7">
                  <c:v>22613532</c:v>
                </c:pt>
                <c:pt idx="8">
                  <c:v>24729257</c:v>
                </c:pt>
                <c:pt idx="9">
                  <c:v>26415866</c:v>
                </c:pt>
                <c:pt idx="10">
                  <c:v>27238348</c:v>
                </c:pt>
                <c:pt idx="11">
                  <c:v>28826497</c:v>
                </c:pt>
                <c:pt idx="12">
                  <c:v>31379625</c:v>
                </c:pt>
                <c:pt idx="13">
                  <c:v>35188298</c:v>
                </c:pt>
                <c:pt idx="14">
                  <c:v>39563003</c:v>
                </c:pt>
                <c:pt idx="15">
                  <c:v>43750962</c:v>
                </c:pt>
                <c:pt idx="16">
                  <c:v>48484701</c:v>
                </c:pt>
                <c:pt idx="17">
                  <c:v>55834463</c:v>
                </c:pt>
                <c:pt idx="18">
                  <c:v>63424623</c:v>
                </c:pt>
                <c:pt idx="19">
                  <c:v>75778090</c:v>
                </c:pt>
                <c:pt idx="20">
                  <c:v>85272367</c:v>
                </c:pt>
                <c:pt idx="21">
                  <c:v>93905270</c:v>
                </c:pt>
                <c:pt idx="22">
                  <c:v>96769083</c:v>
                </c:pt>
                <c:pt idx="23">
                  <c:v>98071338</c:v>
                </c:pt>
                <c:pt idx="24">
                  <c:v>101393312</c:v>
                </c:pt>
                <c:pt idx="25">
                  <c:v>94089977</c:v>
                </c:pt>
                <c:pt idx="26">
                  <c:v>84087662</c:v>
                </c:pt>
                <c:pt idx="27">
                  <c:v>75809859</c:v>
                </c:pt>
                <c:pt idx="28">
                  <c:v>70829423</c:v>
                </c:pt>
                <c:pt idx="29">
                  <c:v>68761420</c:v>
                </c:pt>
                <c:pt idx="30">
                  <c:v>67632973</c:v>
                </c:pt>
                <c:pt idx="31">
                  <c:v>67449880</c:v>
                </c:pt>
                <c:pt idx="32">
                  <c:v>67879337</c:v>
                </c:pt>
                <c:pt idx="33">
                  <c:v>68432731</c:v>
                </c:pt>
                <c:pt idx="34">
                  <c:v>69911852</c:v>
                </c:pt>
                <c:pt idx="35">
                  <c:v>71722937</c:v>
                </c:pt>
                <c:pt idx="36">
                  <c:v>74422235</c:v>
                </c:pt>
                <c:pt idx="37">
                  <c:v>78513555</c:v>
                </c:pt>
                <c:pt idx="38">
                  <c:v>83100263</c:v>
                </c:pt>
                <c:pt idx="39">
                  <c:v>87206087</c:v>
                </c:pt>
                <c:pt idx="40">
                  <c:v>84723763</c:v>
                </c:pt>
                <c:pt idx="41">
                  <c:v>88541011</c:v>
                </c:pt>
                <c:pt idx="42">
                  <c:v>98118184</c:v>
                </c:pt>
                <c:pt idx="43">
                  <c:v>97396385</c:v>
                </c:pt>
                <c:pt idx="44">
                  <c:v>104161951</c:v>
                </c:pt>
                <c:pt idx="45">
                  <c:v>113886209</c:v>
                </c:pt>
                <c:pt idx="46">
                  <c:v>113365478</c:v>
                </c:pt>
                <c:pt idx="47">
                  <c:v>131710955</c:v>
                </c:pt>
                <c:pt idx="48">
                  <c:v>147901855</c:v>
                </c:pt>
                <c:pt idx="49">
                  <c:v>145979853</c:v>
                </c:pt>
                <c:pt idx="50">
                  <c:v>154065225</c:v>
                </c:pt>
                <c:pt idx="51">
                  <c:v>167190768</c:v>
                </c:pt>
                <c:pt idx="52">
                  <c:v>173368636</c:v>
                </c:pt>
                <c:pt idx="53">
                  <c:v>185160530</c:v>
                </c:pt>
                <c:pt idx="54">
                  <c:v>196780224</c:v>
                </c:pt>
                <c:pt idx="55">
                  <c:v>208769246</c:v>
                </c:pt>
                <c:pt idx="56">
                  <c:v>225980433</c:v>
                </c:pt>
                <c:pt idx="57">
                  <c:v>238058397</c:v>
                </c:pt>
                <c:pt idx="58">
                  <c:v>250866892</c:v>
                </c:pt>
                <c:pt idx="59">
                  <c:v>266840441</c:v>
                </c:pt>
                <c:pt idx="60">
                  <c:v>281559130</c:v>
                </c:pt>
              </c:numCache>
            </c:numRef>
          </c:yVal>
          <c:smooth val="1"/>
          <c:extLst>
            <c:ext xmlns:c16="http://schemas.microsoft.com/office/drawing/2014/chart" uri="{C3380CC4-5D6E-409C-BE32-E72D297353CC}">
              <c16:uniqueId val="{00000009-6CCF-4D9D-BD5A-051EF29B1336}"/>
            </c:ext>
          </c:extLst>
        </c:ser>
        <c:ser>
          <c:idx val="18"/>
          <c:order val="5"/>
          <c:tx>
            <c:strRef>
              <c:f>'graphhelp - BJS'!$C$32</c:f>
              <c:strCache>
                <c:ptCount val="1"/>
                <c:pt idx="0">
                  <c:v>                                                                                                                                   </c:v>
                </c:pt>
              </c:strCache>
            </c:strRef>
          </c:tx>
          <c:spPr>
            <a:ln w="19050" cap="rnd">
              <a:solidFill>
                <a:schemeClr val="accent1">
                  <a:lumMod val="80000"/>
                </a:schemeClr>
              </a:solidFill>
              <a:round/>
            </a:ln>
            <a:effectLst/>
          </c:spPr>
          <c:marker>
            <c:symbol val="none"/>
          </c:marker>
          <c:xVal>
            <c:numRef>
              <c:f>'graphhelp - BJS'!$D$13:$BL$13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xVal>
          <c:yVal>
            <c:numRef>
              <c:f>'graphhelp - BJS'!$D$32:$BL$32</c:f>
              <c:numCache>
                <c:formatCode>#,##0_);\(#,##0\)</c:formatCode>
                <c:ptCount val="61"/>
              </c:numCache>
            </c:numRef>
          </c:yVal>
          <c:smooth val="1"/>
          <c:extLst>
            <c:ext xmlns:c16="http://schemas.microsoft.com/office/drawing/2014/chart" uri="{C3380CC4-5D6E-409C-BE32-E72D297353CC}">
              <c16:uniqueId val="{00000011-6CCF-4D9D-BD5A-051EF29B1336}"/>
            </c:ext>
          </c:extLst>
        </c:ser>
        <c:dLbls>
          <c:showLegendKey val="0"/>
          <c:showVal val="0"/>
          <c:showCatName val="0"/>
          <c:showSerName val="0"/>
          <c:showPercent val="0"/>
          <c:showBubbleSize val="0"/>
        </c:dLbls>
        <c:axId val="1027485727"/>
        <c:axId val="1090815855"/>
      </c:scatterChart>
      <c:valAx>
        <c:axId val="1027485727"/>
        <c:scaling>
          <c:orientation val="minMax"/>
          <c:max val="2020"/>
          <c:min val="197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815855"/>
        <c:crosses val="autoZero"/>
        <c:crossBetween val="midCat"/>
        <c:majorUnit val="2"/>
      </c:valAx>
      <c:valAx>
        <c:axId val="1090815855"/>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7485727"/>
        <c:crosses val="autoZero"/>
        <c:crossBetween val="midCat"/>
        <c:dispUnits>
          <c:builtInUnit val="millions"/>
          <c:dispUnitsLbl>
            <c:layout>
              <c:manualLayout>
                <c:xMode val="edge"/>
                <c:yMode val="edge"/>
                <c:x val="1.0990687295394876E-3"/>
                <c:y val="0.39628146937241066"/>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egendEntry>
        <c:idx val="2"/>
        <c:delete val="1"/>
      </c:legendEntry>
      <c:legendEntry>
        <c:idx val="5"/>
        <c:delete val="1"/>
      </c:legendEntry>
      <c:layout>
        <c:manualLayout>
          <c:xMode val="edge"/>
          <c:yMode val="edge"/>
          <c:x val="0.31229914576472212"/>
          <c:y val="0.18970049557347307"/>
          <c:w val="0.33051397250718051"/>
          <c:h val="0.33579948887118938"/>
        </c:manualLayout>
      </c:layout>
      <c:overlay val="1"/>
      <c:spPr>
        <a:solidFill>
          <a:schemeClr val="bg1"/>
        </a:solid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2.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2043112</xdr:colOff>
      <xdr:row>15</xdr:row>
      <xdr:rowOff>147637</xdr:rowOff>
    </xdr:from>
    <xdr:to>
      <xdr:col>8</xdr:col>
      <xdr:colOff>452437</xdr:colOff>
      <xdr:row>32</xdr:row>
      <xdr:rowOff>138112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74840</xdr:colOff>
      <xdr:row>0</xdr:row>
      <xdr:rowOff>1682628</xdr:rowOff>
    </xdr:from>
    <xdr:to>
      <xdr:col>12</xdr:col>
      <xdr:colOff>0</xdr:colOff>
      <xdr:row>1</xdr:row>
      <xdr:rowOff>440531</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562996" y="1682628"/>
          <a:ext cx="11688535" cy="674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The data in this sheet are complied from USDA sources through</a:t>
          </a:r>
          <a:r>
            <a:rPr lang="en-US" sz="1050" baseline="0"/>
            <a:t> time from annual US Agriculture Balance Sheet and AIS reports.  It is provided for convenience with example graphs of a few key features of the sector on the following tab.  The data will be updated annually and  additional graphical features added based on user requests.  Any errors are those of the developers.  </a:t>
          </a:r>
          <a:r>
            <a:rPr lang="en-US" sz="1100" baseline="0"/>
            <a:t>	                						</a:t>
          </a:r>
          <a:r>
            <a:rPr lang="en-US" sz="1000" i="1" baseline="0"/>
            <a:t>                                             	</a:t>
          </a:r>
          <a:r>
            <a:rPr lang="en-US" sz="900" i="1" baseline="0"/>
            <a:t>--V 23.3 March 2023</a:t>
          </a:r>
        </a:p>
        <a:p>
          <a:endParaRPr lang="en-US" sz="1050"/>
        </a:p>
      </xdr:txBody>
    </xdr:sp>
    <xdr:clientData/>
  </xdr:twoCellAnchor>
  <xdr:twoCellAnchor>
    <xdr:from>
      <xdr:col>1</xdr:col>
      <xdr:colOff>0</xdr:colOff>
      <xdr:row>0</xdr:row>
      <xdr:rowOff>1612892</xdr:rowOff>
    </xdr:from>
    <xdr:to>
      <xdr:col>12</xdr:col>
      <xdr:colOff>428625</xdr:colOff>
      <xdr:row>0</xdr:row>
      <xdr:rowOff>1619250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a:off x="0" y="1612892"/>
          <a:ext cx="12192000" cy="6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476250</xdr:rowOff>
    </xdr:from>
    <xdr:to>
      <xdr:col>12</xdr:col>
      <xdr:colOff>404813</xdr:colOff>
      <xdr:row>1</xdr:row>
      <xdr:rowOff>479416</xdr:rowOff>
    </xdr:to>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V="1">
          <a:off x="0" y="2393156"/>
          <a:ext cx="12168188" cy="3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452437</xdr:colOff>
      <xdr:row>0</xdr:row>
      <xdr:rowOff>107156</xdr:rowOff>
    </xdr:from>
    <xdr:to>
      <xdr:col>5</xdr:col>
      <xdr:colOff>323071</xdr:colOff>
      <xdr:row>0</xdr:row>
      <xdr:rowOff>1497164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52437" y="107156"/>
          <a:ext cx="4999153" cy="1390008"/>
        </a:xfrm>
        <a:prstGeom prst="rect">
          <a:avLst/>
        </a:prstGeom>
      </xdr:spPr>
    </xdr:pic>
    <xdr:clientData/>
  </xdr:twoCellAnchor>
  <xdr:twoCellAnchor editAs="oneCell">
    <xdr:from>
      <xdr:col>7</xdr:col>
      <xdr:colOff>511968</xdr:colOff>
      <xdr:row>0</xdr:row>
      <xdr:rowOff>416718</xdr:rowOff>
    </xdr:from>
    <xdr:to>
      <xdr:col>11</xdr:col>
      <xdr:colOff>752385</xdr:colOff>
      <xdr:row>0</xdr:row>
      <xdr:rowOff>1087336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7608093" y="416718"/>
          <a:ext cx="4273666"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438150</xdr:colOff>
      <xdr:row>16</xdr:row>
      <xdr:rowOff>118754</xdr:rowOff>
    </xdr:from>
    <xdr:to>
      <xdr:col>16</xdr:col>
      <xdr:colOff>481353</xdr:colOff>
      <xdr:row>39</xdr:row>
      <xdr:rowOff>124609</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530555</xdr:colOff>
      <xdr:row>16</xdr:row>
      <xdr:rowOff>69273</xdr:rowOff>
    </xdr:from>
    <xdr:to>
      <xdr:col>24</xdr:col>
      <xdr:colOff>137876</xdr:colOff>
      <xdr:row>39</xdr:row>
      <xdr:rowOff>65315</xdr:rowOff>
    </xdr:to>
    <xdr:graphicFrame macro="">
      <xdr:nvGraphicFramePr>
        <xdr:cNvPr id="6" name="Chart 3">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15584</xdr:rowOff>
    </xdr:from>
    <xdr:to>
      <xdr:col>7</xdr:col>
      <xdr:colOff>640773</xdr:colOff>
      <xdr:row>41</xdr:row>
      <xdr:rowOff>34636</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74841</xdr:colOff>
      <xdr:row>9</xdr:row>
      <xdr:rowOff>94335</xdr:rowOff>
    </xdr:from>
    <xdr:to>
      <xdr:col>17</xdr:col>
      <xdr:colOff>528639</xdr:colOff>
      <xdr:row>14</xdr:row>
      <xdr:rowOff>7144</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760641" y="1465935"/>
          <a:ext cx="11426598" cy="674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The graphs in this sheet are examples tabulated from the data on the previous tab.</a:t>
          </a:r>
          <a:r>
            <a:rPr lang="en-US" sz="1050" baseline="0"/>
            <a:t>  These are provided for quick refrence of relative values through time and to provide useful templates for users to graph other series.  </a:t>
          </a:r>
          <a:endParaRPr lang="en-US" sz="1050"/>
        </a:p>
      </xdr:txBody>
    </xdr:sp>
    <xdr:clientData/>
  </xdr:twoCellAnchor>
  <xdr:twoCellAnchor>
    <xdr:from>
      <xdr:col>1</xdr:col>
      <xdr:colOff>0</xdr:colOff>
      <xdr:row>9</xdr:row>
      <xdr:rowOff>24599</xdr:rowOff>
    </xdr:from>
    <xdr:to>
      <xdr:col>18</xdr:col>
      <xdr:colOff>533400</xdr:colOff>
      <xdr:row>9</xdr:row>
      <xdr:rowOff>30957</xdr:rowOff>
    </xdr:to>
    <xdr:cxnSp macro="">
      <xdr:nvCxnSpPr>
        <xdr:cNvPr id="12" name="Straight Connector 11">
          <a:extLst>
            <a:ext uri="{FF2B5EF4-FFF2-40B4-BE49-F238E27FC236}">
              <a16:creationId xmlns:a16="http://schemas.microsoft.com/office/drawing/2014/main" id="{00000000-0008-0000-0200-00000C000000}"/>
            </a:ext>
          </a:extLst>
        </xdr:cNvPr>
        <xdr:cNvCxnSpPr/>
      </xdr:nvCxnSpPr>
      <xdr:spPr>
        <a:xfrm>
          <a:off x="685800" y="1396199"/>
          <a:ext cx="12192000" cy="6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42863</xdr:rowOff>
    </xdr:from>
    <xdr:to>
      <xdr:col>18</xdr:col>
      <xdr:colOff>509588</xdr:colOff>
      <xdr:row>14</xdr:row>
      <xdr:rowOff>46029</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flipV="1">
          <a:off x="685800" y="2176463"/>
          <a:ext cx="12168188" cy="3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502228</xdr:colOff>
      <xdr:row>0</xdr:row>
      <xdr:rowOff>25978</xdr:rowOff>
    </xdr:from>
    <xdr:to>
      <xdr:col>7</xdr:col>
      <xdr:colOff>424297</xdr:colOff>
      <xdr:row>8</xdr:row>
      <xdr:rowOff>88830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502228" y="25978"/>
          <a:ext cx="4710546" cy="1309761"/>
        </a:xfrm>
        <a:prstGeom prst="rect">
          <a:avLst/>
        </a:prstGeom>
      </xdr:spPr>
    </xdr:pic>
    <xdr:clientData/>
  </xdr:twoCellAnchor>
  <xdr:twoCellAnchor editAs="oneCell">
    <xdr:from>
      <xdr:col>11</xdr:col>
      <xdr:colOff>129886</xdr:colOff>
      <xdr:row>2</xdr:row>
      <xdr:rowOff>51955</xdr:rowOff>
    </xdr:from>
    <xdr:to>
      <xdr:col>17</xdr:col>
      <xdr:colOff>51955</xdr:colOff>
      <xdr:row>6</xdr:row>
      <xdr:rowOff>60330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a:stretch>
          <a:fillRect/>
        </a:stretch>
      </xdr:blipFill>
      <xdr:spPr>
        <a:xfrm>
          <a:off x="7654636" y="363682"/>
          <a:ext cx="4026478" cy="631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83</xdr:col>
      <xdr:colOff>462642</xdr:colOff>
      <xdr:row>116</xdr:row>
      <xdr:rowOff>63953</xdr:rowOff>
    </xdr:from>
    <xdr:to>
      <xdr:col>88</xdr:col>
      <xdr:colOff>272142</xdr:colOff>
      <xdr:row>133</xdr:row>
      <xdr:rowOff>31296</xdr:rowOff>
    </xdr:to>
    <xdr:graphicFrame macro="">
      <xdr:nvGraphicFramePr>
        <xdr:cNvPr id="2" name="Chart 1">
          <a:extLst>
            <a:ext uri="{FF2B5EF4-FFF2-40B4-BE49-F238E27FC236}">
              <a16:creationId xmlns:a16="http://schemas.microsoft.com/office/drawing/2014/main" id="{64772348-1E08-4CC3-862C-758B6B5D9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1612892</xdr:rowOff>
    </xdr:from>
    <xdr:to>
      <xdr:col>12</xdr:col>
      <xdr:colOff>428625</xdr:colOff>
      <xdr:row>0</xdr:row>
      <xdr:rowOff>1619250</xdr:rowOff>
    </xdr:to>
    <xdr:cxnSp macro="">
      <xdr:nvCxnSpPr>
        <xdr:cNvPr id="4" name="Straight Connector 3">
          <a:extLst>
            <a:ext uri="{FF2B5EF4-FFF2-40B4-BE49-F238E27FC236}">
              <a16:creationId xmlns:a16="http://schemas.microsoft.com/office/drawing/2014/main" id="{352E1B57-7ECA-40B0-8D33-1AD87B621B33}"/>
            </a:ext>
          </a:extLst>
        </xdr:cNvPr>
        <xdr:cNvCxnSpPr/>
      </xdr:nvCxnSpPr>
      <xdr:spPr>
        <a:xfrm>
          <a:off x="485775" y="1612892"/>
          <a:ext cx="12153900" cy="6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476250</xdr:rowOff>
    </xdr:from>
    <xdr:to>
      <xdr:col>12</xdr:col>
      <xdr:colOff>404813</xdr:colOff>
      <xdr:row>1</xdr:row>
      <xdr:rowOff>479416</xdr:rowOff>
    </xdr:to>
    <xdr:cxnSp macro="">
      <xdr:nvCxnSpPr>
        <xdr:cNvPr id="5" name="Straight Connector 4">
          <a:extLst>
            <a:ext uri="{FF2B5EF4-FFF2-40B4-BE49-F238E27FC236}">
              <a16:creationId xmlns:a16="http://schemas.microsoft.com/office/drawing/2014/main" id="{DF34DB8F-270F-45FF-9104-C62B55C3C940}"/>
            </a:ext>
          </a:extLst>
        </xdr:cNvPr>
        <xdr:cNvCxnSpPr/>
      </xdr:nvCxnSpPr>
      <xdr:spPr>
        <a:xfrm flipV="1">
          <a:off x="485775" y="2390775"/>
          <a:ext cx="12130088" cy="3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684438</xdr:colOff>
      <xdr:row>0</xdr:row>
      <xdr:rowOff>138791</xdr:rowOff>
    </xdr:from>
    <xdr:to>
      <xdr:col>14</xdr:col>
      <xdr:colOff>702128</xdr:colOff>
      <xdr:row>15</xdr:row>
      <xdr:rowOff>157841</xdr:rowOff>
    </xdr:to>
    <xdr:graphicFrame macro="">
      <xdr:nvGraphicFramePr>
        <xdr:cNvPr id="8" name="Chart 7">
          <a:extLst>
            <a:ext uri="{FF2B5EF4-FFF2-40B4-BE49-F238E27FC236}">
              <a16:creationId xmlns:a16="http://schemas.microsoft.com/office/drawing/2014/main" id="{B1A6DE04-82A5-4FEF-A068-49948C888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BD26"/>
  <sheetViews>
    <sheetView topLeftCell="A2" workbookViewId="0">
      <selection activeCell="B23" sqref="B23"/>
    </sheetView>
  </sheetViews>
  <sheetFormatPr defaultColWidth="9" defaultRowHeight="12.9" x14ac:dyDescent="0.35"/>
  <cols>
    <col min="1" max="1" width="9" style="18"/>
    <col min="2" max="2" width="26.83203125" style="18" customWidth="1"/>
    <col min="3" max="9" width="9" style="18"/>
    <col min="10" max="10" width="13.33203125" style="18" customWidth="1"/>
    <col min="11" max="13" width="10.58203125" style="18" bestFit="1" customWidth="1"/>
    <col min="14" max="14" width="9.08203125" style="18" bestFit="1" customWidth="1"/>
    <col min="15" max="15" width="10.58203125" style="18" bestFit="1" customWidth="1"/>
    <col min="16" max="16384" width="9" style="18"/>
  </cols>
  <sheetData>
    <row r="8" spans="2:56" x14ac:dyDescent="0.35">
      <c r="K8" s="19"/>
      <c r="L8" s="19"/>
      <c r="M8" s="19"/>
      <c r="N8" s="20"/>
      <c r="O8" s="19"/>
    </row>
    <row r="9" spans="2:56" x14ac:dyDescent="0.35">
      <c r="M9" s="21"/>
    </row>
    <row r="10" spans="2:56" x14ac:dyDescent="0.35">
      <c r="J10" s="22"/>
      <c r="K10" s="23"/>
      <c r="L10" s="23"/>
      <c r="M10" s="23"/>
      <c r="N10" s="23"/>
      <c r="O10" s="23"/>
    </row>
    <row r="11" spans="2:56" x14ac:dyDescent="0.35">
      <c r="J11" s="24"/>
      <c r="K11" s="25"/>
      <c r="L11" s="25"/>
      <c r="M11" s="25"/>
      <c r="N11" s="25"/>
      <c r="O11" s="25"/>
    </row>
    <row r="12" spans="2:56" x14ac:dyDescent="0.35">
      <c r="B12" s="18" t="s">
        <v>101</v>
      </c>
      <c r="C12" s="18">
        <f>--C14</f>
        <v>1960</v>
      </c>
      <c r="D12" s="18">
        <f t="shared" ref="D12:BC12" si="0">--D14</f>
        <v>1961</v>
      </c>
      <c r="E12" s="18">
        <f t="shared" si="0"/>
        <v>1962</v>
      </c>
      <c r="F12" s="18">
        <f t="shared" si="0"/>
        <v>1963</v>
      </c>
      <c r="G12" s="18">
        <f t="shared" si="0"/>
        <v>1964</v>
      </c>
      <c r="H12" s="18">
        <f t="shared" si="0"/>
        <v>1965</v>
      </c>
      <c r="I12" s="18">
        <f t="shared" si="0"/>
        <v>1966</v>
      </c>
      <c r="J12" s="18">
        <f t="shared" si="0"/>
        <v>1967</v>
      </c>
      <c r="K12" s="18">
        <f t="shared" si="0"/>
        <v>1968</v>
      </c>
      <c r="L12" s="18">
        <f t="shared" si="0"/>
        <v>1969</v>
      </c>
      <c r="M12" s="18">
        <f t="shared" si="0"/>
        <v>1970</v>
      </c>
      <c r="N12" s="18">
        <f t="shared" si="0"/>
        <v>1971</v>
      </c>
      <c r="O12" s="18">
        <f t="shared" si="0"/>
        <v>1972</v>
      </c>
      <c r="P12" s="18">
        <f t="shared" si="0"/>
        <v>1973</v>
      </c>
      <c r="Q12" s="18">
        <f t="shared" si="0"/>
        <v>1974</v>
      </c>
      <c r="R12" s="18">
        <f t="shared" si="0"/>
        <v>1975</v>
      </c>
      <c r="S12" s="18">
        <f t="shared" si="0"/>
        <v>1976</v>
      </c>
      <c r="T12" s="18">
        <f t="shared" si="0"/>
        <v>1977</v>
      </c>
      <c r="U12" s="18">
        <f t="shared" si="0"/>
        <v>1978</v>
      </c>
      <c r="V12" s="18">
        <f t="shared" si="0"/>
        <v>1979</v>
      </c>
      <c r="W12" s="18">
        <f t="shared" si="0"/>
        <v>1980</v>
      </c>
      <c r="X12" s="18">
        <f t="shared" si="0"/>
        <v>1981</v>
      </c>
      <c r="Y12" s="18">
        <f t="shared" si="0"/>
        <v>1982</v>
      </c>
      <c r="Z12" s="18">
        <f t="shared" si="0"/>
        <v>1983</v>
      </c>
      <c r="AA12" s="18">
        <f t="shared" si="0"/>
        <v>1984</v>
      </c>
      <c r="AB12" s="18">
        <f t="shared" si="0"/>
        <v>1985</v>
      </c>
      <c r="AC12" s="18">
        <f t="shared" si="0"/>
        <v>1986</v>
      </c>
      <c r="AD12" s="18">
        <f t="shared" si="0"/>
        <v>1987</v>
      </c>
      <c r="AE12" s="18">
        <f t="shared" si="0"/>
        <v>1988</v>
      </c>
      <c r="AF12" s="18">
        <f t="shared" si="0"/>
        <v>1989</v>
      </c>
      <c r="AG12" s="18">
        <f t="shared" si="0"/>
        <v>1990</v>
      </c>
      <c r="AH12" s="18">
        <f t="shared" si="0"/>
        <v>1991</v>
      </c>
      <c r="AI12" s="18">
        <f t="shared" si="0"/>
        <v>1992</v>
      </c>
      <c r="AJ12" s="18">
        <f t="shared" si="0"/>
        <v>1993</v>
      </c>
      <c r="AK12" s="18">
        <f t="shared" si="0"/>
        <v>1994</v>
      </c>
      <c r="AL12" s="18">
        <f t="shared" si="0"/>
        <v>1995</v>
      </c>
      <c r="AM12" s="18">
        <f t="shared" si="0"/>
        <v>1996</v>
      </c>
      <c r="AN12" s="18">
        <f t="shared" si="0"/>
        <v>1997</v>
      </c>
      <c r="AO12" s="18">
        <f t="shared" si="0"/>
        <v>1998</v>
      </c>
      <c r="AP12" s="18">
        <f t="shared" si="0"/>
        <v>1999</v>
      </c>
      <c r="AQ12" s="18">
        <f t="shared" si="0"/>
        <v>2000</v>
      </c>
      <c r="AR12" s="18">
        <f t="shared" si="0"/>
        <v>2001</v>
      </c>
      <c r="AS12" s="18">
        <f t="shared" si="0"/>
        <v>2002</v>
      </c>
      <c r="AT12" s="18">
        <f t="shared" si="0"/>
        <v>2003</v>
      </c>
      <c r="AU12" s="18">
        <f t="shared" si="0"/>
        <v>2004</v>
      </c>
      <c r="AV12" s="18">
        <f t="shared" si="0"/>
        <v>2005</v>
      </c>
      <c r="AW12" s="18">
        <f t="shared" si="0"/>
        <v>2006</v>
      </c>
      <c r="AX12" s="18">
        <f t="shared" si="0"/>
        <v>2007</v>
      </c>
      <c r="AY12" s="18">
        <f t="shared" si="0"/>
        <v>2008</v>
      </c>
      <c r="AZ12" s="18">
        <f t="shared" si="0"/>
        <v>2009</v>
      </c>
      <c r="BA12" s="18">
        <f t="shared" si="0"/>
        <v>2010</v>
      </c>
      <c r="BB12" s="18">
        <f t="shared" si="0"/>
        <v>2011</v>
      </c>
      <c r="BC12" s="18">
        <f t="shared" si="0"/>
        <v>2012</v>
      </c>
      <c r="BD12" s="18">
        <v>2013</v>
      </c>
    </row>
    <row r="13" spans="2:56" x14ac:dyDescent="0.35">
      <c r="B13" s="17" t="s">
        <v>102</v>
      </c>
      <c r="C13" s="18">
        <v>2</v>
      </c>
      <c r="D13" s="18">
        <v>3</v>
      </c>
      <c r="E13" s="18">
        <v>4</v>
      </c>
      <c r="F13" s="18">
        <v>5</v>
      </c>
      <c r="G13" s="18">
        <v>6</v>
      </c>
      <c r="H13" s="18">
        <v>7</v>
      </c>
      <c r="I13" s="18">
        <v>8</v>
      </c>
      <c r="J13" s="18">
        <v>9</v>
      </c>
      <c r="K13" s="18">
        <v>10</v>
      </c>
      <c r="L13" s="18">
        <v>11</v>
      </c>
      <c r="M13" s="18">
        <v>12</v>
      </c>
      <c r="N13" s="18">
        <v>13</v>
      </c>
      <c r="O13" s="18">
        <v>14</v>
      </c>
      <c r="P13" s="18">
        <v>15</v>
      </c>
      <c r="Q13" s="18">
        <v>16</v>
      </c>
      <c r="R13" s="18">
        <v>17</v>
      </c>
      <c r="S13" s="18">
        <v>18</v>
      </c>
      <c r="T13" s="18">
        <v>19</v>
      </c>
      <c r="U13" s="18">
        <v>20</v>
      </c>
      <c r="V13" s="18">
        <v>21</v>
      </c>
      <c r="W13" s="18">
        <v>22</v>
      </c>
      <c r="X13" s="18">
        <v>23</v>
      </c>
      <c r="Y13" s="18">
        <v>24</v>
      </c>
      <c r="Z13" s="18">
        <v>25</v>
      </c>
      <c r="AA13" s="18">
        <v>26</v>
      </c>
      <c r="AB13" s="18">
        <v>27</v>
      </c>
      <c r="AC13" s="18">
        <v>28</v>
      </c>
      <c r="AD13" s="18">
        <v>29</v>
      </c>
      <c r="AE13" s="18">
        <v>30</v>
      </c>
      <c r="AF13" s="18">
        <v>31</v>
      </c>
      <c r="AG13" s="18">
        <v>32</v>
      </c>
      <c r="AH13" s="18">
        <v>33</v>
      </c>
      <c r="AI13" s="18">
        <v>34</v>
      </c>
      <c r="AJ13" s="18">
        <v>35</v>
      </c>
      <c r="AK13" s="18">
        <v>36</v>
      </c>
      <c r="AL13" s="18">
        <v>37</v>
      </c>
      <c r="AM13" s="18">
        <v>38</v>
      </c>
      <c r="AN13" s="18">
        <v>39</v>
      </c>
      <c r="AO13" s="18">
        <v>40</v>
      </c>
      <c r="AP13" s="18">
        <v>41</v>
      </c>
      <c r="AQ13" s="18">
        <v>42</v>
      </c>
      <c r="AR13" s="18">
        <v>43</v>
      </c>
      <c r="AS13" s="18">
        <v>44</v>
      </c>
      <c r="AT13" s="18">
        <v>45</v>
      </c>
      <c r="AU13" s="18">
        <v>46</v>
      </c>
      <c r="AV13" s="18">
        <v>47</v>
      </c>
      <c r="AW13" s="18">
        <v>48</v>
      </c>
      <c r="AX13" s="18">
        <v>49</v>
      </c>
      <c r="AY13" s="18">
        <v>50</v>
      </c>
      <c r="AZ13" s="18">
        <v>51</v>
      </c>
      <c r="BA13" s="18">
        <v>52</v>
      </c>
      <c r="BB13" s="18">
        <v>53</v>
      </c>
      <c r="BC13" s="18">
        <v>54</v>
      </c>
      <c r="BD13" s="18">
        <v>54</v>
      </c>
    </row>
    <row r="14" spans="2:56" x14ac:dyDescent="0.35">
      <c r="B14" s="18" t="s">
        <v>79</v>
      </c>
      <c r="C14" s="37">
        <v>1960</v>
      </c>
      <c r="D14" s="37">
        <v>1961</v>
      </c>
      <c r="E14" s="37">
        <v>1962</v>
      </c>
      <c r="F14" s="37">
        <v>1963</v>
      </c>
      <c r="G14" s="37">
        <v>1964</v>
      </c>
      <c r="H14" s="37">
        <v>1965</v>
      </c>
      <c r="I14" s="37">
        <v>1966</v>
      </c>
      <c r="J14" s="37">
        <v>1967</v>
      </c>
      <c r="K14" s="37">
        <v>1968</v>
      </c>
      <c r="L14" s="37">
        <v>1969</v>
      </c>
      <c r="M14" s="37">
        <v>1970</v>
      </c>
      <c r="N14" s="37">
        <v>1971</v>
      </c>
      <c r="O14" s="37">
        <v>1972</v>
      </c>
      <c r="P14" s="37">
        <v>1973</v>
      </c>
      <c r="Q14" s="37">
        <v>1974</v>
      </c>
      <c r="R14" s="37">
        <v>1975</v>
      </c>
      <c r="S14" s="37">
        <v>1976</v>
      </c>
      <c r="T14" s="37">
        <v>1977</v>
      </c>
      <c r="U14" s="37">
        <v>1978</v>
      </c>
      <c r="V14" s="37">
        <v>1979</v>
      </c>
      <c r="W14" s="37">
        <v>1980</v>
      </c>
      <c r="X14" s="37">
        <v>1981</v>
      </c>
      <c r="Y14" s="37">
        <v>1982</v>
      </c>
      <c r="Z14" s="37">
        <v>1983</v>
      </c>
      <c r="AA14" s="37">
        <v>1984</v>
      </c>
      <c r="AB14" s="37">
        <v>1985</v>
      </c>
      <c r="AC14" s="37">
        <v>1986</v>
      </c>
      <c r="AD14" s="37">
        <v>1987</v>
      </c>
      <c r="AE14" s="37">
        <v>1988</v>
      </c>
      <c r="AF14" s="37">
        <v>1989</v>
      </c>
      <c r="AG14" s="37">
        <v>1990</v>
      </c>
      <c r="AH14" s="37">
        <v>1991</v>
      </c>
      <c r="AI14" s="37">
        <v>1992</v>
      </c>
      <c r="AJ14" s="37">
        <v>1993</v>
      </c>
      <c r="AK14" s="37">
        <v>1994</v>
      </c>
      <c r="AL14" s="37">
        <v>1995</v>
      </c>
      <c r="AM14" s="37">
        <v>1996</v>
      </c>
      <c r="AN14" s="37">
        <v>1997</v>
      </c>
      <c r="AO14" s="37">
        <v>1998</v>
      </c>
      <c r="AP14" s="37">
        <v>1999</v>
      </c>
      <c r="AQ14" s="37">
        <v>2000</v>
      </c>
      <c r="AR14" s="37">
        <v>2001</v>
      </c>
      <c r="AS14" s="37">
        <v>2002</v>
      </c>
      <c r="AT14" s="37">
        <v>2003</v>
      </c>
      <c r="AU14" s="37">
        <v>2004</v>
      </c>
      <c r="AV14" s="37">
        <v>2005</v>
      </c>
      <c r="AW14" s="37">
        <v>2006</v>
      </c>
      <c r="AX14" s="37">
        <v>2007</v>
      </c>
      <c r="AY14" s="37">
        <v>2008</v>
      </c>
      <c r="AZ14" s="37">
        <v>2009</v>
      </c>
      <c r="BA14" s="37">
        <v>2010</v>
      </c>
      <c r="BB14" s="37">
        <v>2011</v>
      </c>
      <c r="BC14" s="37">
        <v>2012</v>
      </c>
      <c r="BD14" s="37">
        <v>2013</v>
      </c>
    </row>
    <row r="15" spans="2:56" x14ac:dyDescent="0.35">
      <c r="B15" s="18" t="str">
        <f>B13</f>
        <v xml:space="preserve">Number of Farms                                                                                                                              </v>
      </c>
      <c r="C15" s="18">
        <f>IFERROR(--VLOOKUP($B$13,'US AG B-S Background Data'!$C$11:$BE$48,C13,0),"")</f>
        <v>3962520</v>
      </c>
      <c r="D15" s="18">
        <f>IFERROR(--VLOOKUP($B$13,'US AG B-S Background Data'!$C$11:$BE$48,D13,0),"")</f>
        <v>3825410</v>
      </c>
      <c r="E15" s="18">
        <f>IFERROR(--VLOOKUP($B$13,'US AG B-S Background Data'!$C$11:$BE$48,E13,0),"")</f>
        <v>3692410</v>
      </c>
      <c r="F15" s="18">
        <f>IFERROR(--VLOOKUP($B$13,'US AG B-S Background Data'!$C$11:$BE$48,F13,0),"")</f>
        <v>3572200</v>
      </c>
      <c r="G15" s="18">
        <f>IFERROR(--VLOOKUP($B$13,'US AG B-S Background Data'!$C$11:$BE$48,G13,0),"")</f>
        <v>3456690</v>
      </c>
      <c r="H15" s="18">
        <f>IFERROR(--VLOOKUP($B$13,'US AG B-S Background Data'!$C$11:$BE$48,H13,0),"")</f>
        <v>3356170</v>
      </c>
      <c r="I15" s="18">
        <f>IFERROR(--VLOOKUP($B$13,'US AG B-S Background Data'!$C$11:$BE$48,I13,0),"")</f>
        <v>3257040</v>
      </c>
      <c r="J15" s="18">
        <f>IFERROR(--VLOOKUP($B$13,'US AG B-S Background Data'!$C$11:$BE$48,J13,0),"")</f>
        <v>3161730</v>
      </c>
      <c r="K15" s="18">
        <f>IFERROR(--VLOOKUP($B$13,'US AG B-S Background Data'!$C$11:$BE$48,K13,0),"")</f>
        <v>3070860</v>
      </c>
      <c r="L15" s="18">
        <f>IFERROR(--VLOOKUP($B$13,'US AG B-S Background Data'!$C$11:$BE$48,L13,0),"")</f>
        <v>3000180</v>
      </c>
      <c r="M15" s="18">
        <f>IFERROR(--VLOOKUP($B$13,'US AG B-S Background Data'!$C$11:$BE$48,M13,0),"")</f>
        <v>2949140</v>
      </c>
      <c r="N15" s="18">
        <f>IFERROR(--VLOOKUP($B$13,'US AG B-S Background Data'!$C$11:$BE$48,N13,0),"")</f>
        <v>2902310</v>
      </c>
      <c r="O15" s="18">
        <f>IFERROR(--VLOOKUP($B$13,'US AG B-S Background Data'!$C$11:$BE$48,O13,0),"")</f>
        <v>2859880</v>
      </c>
      <c r="P15" s="18">
        <f>IFERROR(--VLOOKUP($B$13,'US AG B-S Background Data'!$C$11:$BE$48,P13,0),"")</f>
        <v>2823260</v>
      </c>
      <c r="Q15" s="18">
        <f>IFERROR(--VLOOKUP($B$13,'US AG B-S Background Data'!$C$11:$BE$48,Q13,0),"")</f>
        <v>2795460</v>
      </c>
      <c r="R15" s="18">
        <f>IFERROR(--VLOOKUP($B$13,'US AG B-S Background Data'!$C$11:$BE$48,R13,0),"")</f>
        <v>2521420</v>
      </c>
      <c r="S15" s="18">
        <f>IFERROR(--VLOOKUP($B$13,'US AG B-S Background Data'!$C$11:$BE$48,S13,0),"")</f>
        <v>2497270</v>
      </c>
      <c r="T15" s="18">
        <f>IFERROR(--VLOOKUP($B$13,'US AG B-S Background Data'!$C$11:$BE$48,T13,0),"")</f>
        <v>2455830</v>
      </c>
      <c r="U15" s="18">
        <f>IFERROR(--VLOOKUP($B$13,'US AG B-S Background Data'!$C$11:$BE$48,U13,0),"")</f>
        <v>2436250</v>
      </c>
      <c r="V15" s="18">
        <f>IFERROR(--VLOOKUP($B$13,'US AG B-S Background Data'!$C$11:$BE$48,V13,0),"")</f>
        <v>2437300</v>
      </c>
      <c r="W15" s="18">
        <f>IFERROR(--VLOOKUP($B$13,'US AG B-S Background Data'!$C$11:$BE$48,W13,0),"")</f>
        <v>2439510</v>
      </c>
      <c r="X15" s="18">
        <f>IFERROR(--VLOOKUP($B$13,'US AG B-S Background Data'!$C$11:$BE$48,X13,0),"")</f>
        <v>2439920</v>
      </c>
      <c r="Y15" s="18">
        <f>IFERROR(--VLOOKUP($B$13,'US AG B-S Background Data'!$C$11:$BE$48,Y13,0),"")</f>
        <v>2406550</v>
      </c>
      <c r="Z15" s="18">
        <f>IFERROR(--VLOOKUP($B$13,'US AG B-S Background Data'!$C$11:$BE$48,Z13,0),"")</f>
        <v>2378620</v>
      </c>
      <c r="AA15" s="18">
        <f>IFERROR(--VLOOKUP($B$13,'US AG B-S Background Data'!$C$11:$BE$48,AA13,0),"")</f>
        <v>2333810</v>
      </c>
      <c r="AB15" s="18">
        <f>IFERROR(--VLOOKUP($B$13,'US AG B-S Background Data'!$C$11:$BE$48,AB13,0),"")</f>
        <v>2292530</v>
      </c>
      <c r="AC15" s="18">
        <f>IFERROR(--VLOOKUP($B$13,'US AG B-S Background Data'!$C$11:$BE$48,AC13,0),"")</f>
        <v>2249820</v>
      </c>
      <c r="AD15" s="18">
        <f>IFERROR(--VLOOKUP($B$13,'US AG B-S Background Data'!$C$11:$BE$48,AD13,0),"")</f>
        <v>2212960</v>
      </c>
      <c r="AE15" s="18">
        <f>IFERROR(--VLOOKUP($B$13,'US AG B-S Background Data'!$C$11:$BE$48,AE13,0),"")</f>
        <v>2200940</v>
      </c>
      <c r="AF15" s="18">
        <f>IFERROR(--VLOOKUP($B$13,'US AG B-S Background Data'!$C$11:$BE$48,AF13,0),"")</f>
        <v>2174520</v>
      </c>
      <c r="AG15" s="18">
        <f>IFERROR(--VLOOKUP($B$13,'US AG B-S Background Data'!$C$11:$BE$48,AG13,0),"")</f>
        <v>2145820</v>
      </c>
      <c r="AH15" s="18">
        <f>IFERROR(--VLOOKUP($B$13,'US AG B-S Background Data'!$C$11:$BE$48,AH13,0),"")</f>
        <v>2116760</v>
      </c>
      <c r="AI15" s="18">
        <f>IFERROR(--VLOOKUP($B$13,'US AG B-S Background Data'!$C$11:$BE$48,AI13,0),"")</f>
        <v>2107840</v>
      </c>
      <c r="AJ15" s="18">
        <f>IFERROR(--VLOOKUP($B$13,'US AG B-S Background Data'!$C$11:$BE$48,AJ13,0),"")</f>
        <v>2201590</v>
      </c>
      <c r="AK15" s="18">
        <f>IFERROR(--VLOOKUP($B$13,'US AG B-S Background Data'!$C$11:$BE$48,AK13,0),"")</f>
        <v>2197690</v>
      </c>
      <c r="AL15" s="18">
        <f>IFERROR(--VLOOKUP($B$13,'US AG B-S Background Data'!$C$11:$BE$48,AL13,0),"")</f>
        <v>2196400</v>
      </c>
      <c r="AM15" s="18">
        <f>IFERROR(--VLOOKUP($B$13,'US AG B-S Background Data'!$C$11:$BE$48,AM13,0),"")</f>
        <v>2190500</v>
      </c>
      <c r="AN15" s="18">
        <f>IFERROR(--VLOOKUP($B$13,'US AG B-S Background Data'!$C$11:$BE$48,AN13,0),"")</f>
        <v>2190510</v>
      </c>
      <c r="AO15" s="18">
        <f>IFERROR(--VLOOKUP($B$13,'US AG B-S Background Data'!$C$11:$BE$48,AO13,0),"")</f>
        <v>2192330</v>
      </c>
      <c r="AP15" s="18">
        <f>IFERROR(--VLOOKUP($B$13,'US AG B-S Background Data'!$C$11:$BE$48,AP13,0),"")</f>
        <v>2187280</v>
      </c>
      <c r="AQ15" s="18">
        <f>IFERROR(--VLOOKUP($B$13,'US AG B-S Background Data'!$C$11:$BE$48,AQ13,0),"")</f>
        <v>2166780</v>
      </c>
      <c r="AR15" s="18">
        <f>IFERROR(--VLOOKUP($B$13,'US AG B-S Background Data'!$C$11:$BE$48,AR13,0),"")</f>
        <v>2148630</v>
      </c>
      <c r="AS15" s="18">
        <f>IFERROR(--VLOOKUP($B$13,'US AG B-S Background Data'!$C$11:$BE$48,AS13,0),"")</f>
        <v>2135360</v>
      </c>
      <c r="AT15" s="18">
        <f>IFERROR(--VLOOKUP($B$13,'US AG B-S Background Data'!$C$11:$BE$48,AT13,0),"")</f>
        <v>2126860</v>
      </c>
      <c r="AU15" s="18">
        <f>IFERROR(--VLOOKUP($B$13,'US AG B-S Background Data'!$C$11:$BE$48,AU13,0),"")</f>
        <v>2112970</v>
      </c>
      <c r="AV15" s="18">
        <f>IFERROR(--VLOOKUP($B$13,'US AG B-S Background Data'!$C$11:$BE$48,AV13,0),"")</f>
        <v>2098690</v>
      </c>
      <c r="AW15" s="18">
        <f>IFERROR(--VLOOKUP($B$13,'US AG B-S Background Data'!$C$11:$BE$48,AW13,0),"")</f>
        <v>2088790</v>
      </c>
      <c r="AX15" s="18">
        <f>IFERROR(--VLOOKUP($B$13,'US AG B-S Background Data'!$C$11:$BE$48,AX13,0),"")</f>
        <v>2204600</v>
      </c>
      <c r="AY15" s="18">
        <f>IFERROR(--VLOOKUP($B$13,'US AG B-S Background Data'!$C$11:$BE$48,AY13,0),"")</f>
        <v>2184500</v>
      </c>
      <c r="AZ15" s="18">
        <f>IFERROR(--VLOOKUP($B$13,'US AG B-S Background Data'!$C$11:$BE$48,AZ13,0),"")</f>
        <v>2169660</v>
      </c>
      <c r="BA15" s="18">
        <f>IFERROR(--VLOOKUP($B$13,'US AG B-S Background Data'!$C$11:$BE$48,BA13,0),"")</f>
        <v>2149520</v>
      </c>
      <c r="BB15" s="18">
        <f>IFERROR(--VLOOKUP($B$13,'US AG B-S Background Data'!$C$11:$BE$48,BB13,0),"")</f>
        <v>2131240</v>
      </c>
      <c r="BC15" s="18">
        <f>IFERROR(--VLOOKUP($B$13,'US AG B-S Background Data'!$C$11:$BE$48,BC13,0),"")</f>
        <v>2109810</v>
      </c>
      <c r="BD15" s="18">
        <f>IFERROR(--VLOOKUP($B$13,'US AG B-S Background Data'!$C$11:$BE$48,BD13,0),"")</f>
        <v>2109810</v>
      </c>
    </row>
    <row r="16" spans="2:56" x14ac:dyDescent="0.35">
      <c r="J16" s="24"/>
      <c r="K16" s="25"/>
      <c r="L16" s="25"/>
      <c r="M16" s="25"/>
      <c r="N16" s="25"/>
      <c r="O16" s="25"/>
    </row>
    <row r="17" spans="10:15" x14ac:dyDescent="0.35">
      <c r="K17" s="25"/>
      <c r="L17" s="25"/>
      <c r="M17" s="25"/>
      <c r="N17" s="25"/>
      <c r="O17" s="25"/>
    </row>
    <row r="18" spans="10:15" x14ac:dyDescent="0.35">
      <c r="J18" s="22"/>
      <c r="K18" s="23"/>
      <c r="L18" s="23"/>
      <c r="M18" s="23"/>
      <c r="N18" s="23"/>
      <c r="O18" s="23"/>
    </row>
    <row r="19" spans="10:15" x14ac:dyDescent="0.35">
      <c r="K19" s="26"/>
      <c r="L19" s="26"/>
      <c r="M19" s="26"/>
      <c r="N19" s="26"/>
      <c r="O19" s="26"/>
    </row>
    <row r="20" spans="10:15" x14ac:dyDescent="0.35">
      <c r="J20" s="22"/>
      <c r="K20" s="26"/>
      <c r="L20" s="26"/>
      <c r="M20" s="26"/>
      <c r="N20" s="26"/>
      <c r="O20" s="26"/>
    </row>
    <row r="21" spans="10:15" x14ac:dyDescent="0.35">
      <c r="J21" s="24"/>
      <c r="K21" s="27"/>
      <c r="L21" s="27"/>
      <c r="M21" s="27"/>
      <c r="N21" s="27"/>
      <c r="O21" s="27"/>
    </row>
    <row r="22" spans="10:15" x14ac:dyDescent="0.35">
      <c r="J22" s="24"/>
      <c r="K22" s="27"/>
      <c r="L22" s="27"/>
      <c r="M22" s="27"/>
      <c r="N22" s="27"/>
      <c r="O22" s="27"/>
    </row>
    <row r="23" spans="10:15" x14ac:dyDescent="0.35">
      <c r="J23" s="24"/>
      <c r="K23" s="27"/>
      <c r="L23" s="27"/>
      <c r="M23" s="27"/>
      <c r="N23" s="27"/>
      <c r="O23" s="27"/>
    </row>
    <row r="24" spans="10:15" x14ac:dyDescent="0.35">
      <c r="J24" s="24"/>
      <c r="K24" s="27"/>
      <c r="L24" s="27"/>
      <c r="M24" s="27"/>
      <c r="N24" s="27"/>
      <c r="O24" s="27"/>
    </row>
    <row r="25" spans="10:15" x14ac:dyDescent="0.35">
      <c r="J25" s="24"/>
      <c r="K25" s="27"/>
      <c r="L25" s="27"/>
      <c r="M25" s="27"/>
      <c r="N25" s="27"/>
      <c r="O25" s="27"/>
    </row>
    <row r="26" spans="10:15" x14ac:dyDescent="0.35">
      <c r="J26" s="24"/>
      <c r="K26" s="27"/>
      <c r="L26" s="27"/>
      <c r="M26" s="27"/>
      <c r="N26" s="27"/>
      <c r="O26" s="27"/>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'US AG B-S Background Data'!$C$11:$C$61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3"/>
  <dimension ref="B1:CP156"/>
  <sheetViews>
    <sheetView showGridLines="0" showRowColHeaders="0" tabSelected="1" zoomScale="70" zoomScaleNormal="70" workbookViewId="0">
      <selection activeCell="N12" sqref="N12"/>
    </sheetView>
  </sheetViews>
  <sheetFormatPr defaultColWidth="9" defaultRowHeight="12.45" x14ac:dyDescent="0.3"/>
  <cols>
    <col min="1" max="1" width="6.33203125" style="2" customWidth="1"/>
    <col min="2" max="2" width="9" style="2"/>
    <col min="3" max="3" width="24.58203125" style="2" customWidth="1"/>
    <col min="4" max="4" width="14.08203125" style="2" customWidth="1"/>
    <col min="5" max="7" width="13" style="2" customWidth="1"/>
    <col min="8" max="8" width="15.08203125" style="2" customWidth="1"/>
    <col min="9" max="23" width="13" style="2" customWidth="1"/>
    <col min="24" max="24" width="14.58203125" style="2" customWidth="1"/>
    <col min="25" max="27" width="13" style="2" customWidth="1"/>
    <col min="28" max="28" width="16.25" style="2" customWidth="1"/>
    <col min="29" max="37" width="13" style="2" customWidth="1"/>
    <col min="38" max="38" width="16.25" style="2" customWidth="1"/>
    <col min="39" max="39" width="13" style="2" customWidth="1"/>
    <col min="40" max="58" width="14.58203125" style="2" customWidth="1"/>
    <col min="59" max="61" width="14.58203125" style="87" customWidth="1"/>
    <col min="62" max="62" width="14.58203125" style="87" bestFit="1" customWidth="1"/>
    <col min="63" max="67" width="15" style="87" bestFit="1" customWidth="1"/>
    <col min="68" max="68" width="16" style="2" bestFit="1" customWidth="1"/>
    <col min="69" max="94" width="12.5" style="2" bestFit="1" customWidth="1"/>
    <col min="95" max="16384" width="9" style="2"/>
  </cols>
  <sheetData>
    <row r="1" spans="2:68" ht="150.75" customHeight="1" x14ac:dyDescent="0.3">
      <c r="H1"/>
      <c r="I1"/>
      <c r="J1"/>
      <c r="K1"/>
      <c r="L1"/>
      <c r="M1"/>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2:68" ht="76.5" customHeight="1" x14ac:dyDescent="0.3">
      <c r="H2"/>
      <c r="I2"/>
      <c r="J2"/>
      <c r="K2"/>
      <c r="L2"/>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2:68" ht="12.75" customHeight="1" x14ac:dyDescent="0.4">
      <c r="B3" s="6"/>
      <c r="C3" s="31" t="s">
        <v>134</v>
      </c>
      <c r="D3" s="6"/>
      <c r="E3" s="6"/>
      <c r="H3"/>
      <c r="I3"/>
      <c r="J3"/>
      <c r="K3"/>
      <c r="L3"/>
      <c r="M3" s="30"/>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c r="AX3"/>
      <c r="AY3"/>
      <c r="AZ3"/>
      <c r="BA3"/>
      <c r="BB3"/>
      <c r="BC3"/>
      <c r="BD3"/>
      <c r="BE3"/>
      <c r="BF3"/>
      <c r="BG3" s="88"/>
      <c r="BH3" s="88"/>
      <c r="BI3" s="88"/>
      <c r="BJ3" s="88"/>
      <c r="BK3" s="88"/>
      <c r="BL3" s="88"/>
      <c r="BM3" s="88"/>
      <c r="BN3" s="88"/>
      <c r="BO3" s="88"/>
    </row>
    <row r="4" spans="2:68" ht="3" customHeight="1" x14ac:dyDescent="0.3">
      <c r="C4" s="1" t="s">
        <v>0</v>
      </c>
      <c r="I4"/>
      <c r="J4"/>
      <c r="K4"/>
      <c r="AW4"/>
      <c r="AX4"/>
      <c r="AY4"/>
      <c r="AZ4"/>
      <c r="BA4"/>
      <c r="BB4"/>
      <c r="BC4"/>
      <c r="BD4"/>
      <c r="BE4"/>
      <c r="BF4"/>
      <c r="BG4" s="88"/>
      <c r="BH4" s="88"/>
      <c r="BI4" s="88"/>
      <c r="BJ4" s="88"/>
      <c r="BK4" s="88"/>
      <c r="BL4" s="88"/>
      <c r="BM4" s="88"/>
      <c r="BN4" s="88"/>
      <c r="BO4" s="88"/>
    </row>
    <row r="5" spans="2:68" ht="12.75" customHeight="1" x14ac:dyDescent="0.3">
      <c r="C5" s="1" t="s">
        <v>1</v>
      </c>
    </row>
    <row r="6" spans="2:68" ht="3.75" customHeight="1" x14ac:dyDescent="0.35">
      <c r="C6" s="1" t="s">
        <v>0</v>
      </c>
      <c r="AX6" s="3"/>
      <c r="AY6" s="3"/>
      <c r="AZ6" s="3"/>
      <c r="BA6" s="3"/>
      <c r="BB6" s="3"/>
      <c r="BC6" s="3"/>
      <c r="BD6" s="3"/>
      <c r="BE6" s="3"/>
      <c r="BF6" s="3"/>
      <c r="BG6" s="89"/>
      <c r="BH6" s="89"/>
      <c r="BI6" s="89"/>
      <c r="BJ6" s="89"/>
      <c r="BK6" s="89"/>
      <c r="BL6" s="89"/>
      <c r="BM6" s="89"/>
      <c r="BN6" s="89"/>
      <c r="BO6" s="89"/>
    </row>
    <row r="7" spans="2:68" x14ac:dyDescent="0.3">
      <c r="B7" s="6"/>
      <c r="C7" s="32" t="s">
        <v>100</v>
      </c>
      <c r="D7" s="32" t="s">
        <v>2</v>
      </c>
      <c r="E7" s="32" t="s">
        <v>3</v>
      </c>
      <c r="F7" s="32" t="s">
        <v>4</v>
      </c>
      <c r="G7" s="32" t="s">
        <v>5</v>
      </c>
      <c r="H7" s="32" t="s">
        <v>6</v>
      </c>
      <c r="I7" s="32" t="s">
        <v>7</v>
      </c>
      <c r="J7" s="32" t="s">
        <v>8</v>
      </c>
      <c r="K7" s="32" t="s">
        <v>9</v>
      </c>
      <c r="L7" s="32" t="s">
        <v>10</v>
      </c>
      <c r="M7" s="32" t="s">
        <v>11</v>
      </c>
      <c r="N7" s="32">
        <v>1970</v>
      </c>
      <c r="O7" s="32" t="s">
        <v>13</v>
      </c>
      <c r="P7" s="32" t="s">
        <v>14</v>
      </c>
      <c r="Q7" s="32" t="s">
        <v>15</v>
      </c>
      <c r="R7" s="32" t="s">
        <v>16</v>
      </c>
      <c r="S7" s="32" t="s">
        <v>17</v>
      </c>
      <c r="T7" s="32" t="s">
        <v>18</v>
      </c>
      <c r="U7" s="32" t="s">
        <v>19</v>
      </c>
      <c r="V7" s="32" t="s">
        <v>20</v>
      </c>
      <c r="W7" s="32" t="s">
        <v>21</v>
      </c>
      <c r="X7" s="32" t="s">
        <v>22</v>
      </c>
      <c r="Y7" s="32" t="s">
        <v>23</v>
      </c>
      <c r="Z7" s="32" t="s">
        <v>24</v>
      </c>
      <c r="AA7" s="32" t="s">
        <v>25</v>
      </c>
      <c r="AB7" s="32" t="s">
        <v>26</v>
      </c>
      <c r="AC7" s="32" t="s">
        <v>27</v>
      </c>
      <c r="AD7" s="32" t="s">
        <v>28</v>
      </c>
      <c r="AE7" s="32" t="s">
        <v>29</v>
      </c>
      <c r="AF7" s="32" t="s">
        <v>30</v>
      </c>
      <c r="AG7" s="32" t="s">
        <v>31</v>
      </c>
      <c r="AH7" s="32" t="s">
        <v>32</v>
      </c>
      <c r="AI7" s="32" t="s">
        <v>33</v>
      </c>
      <c r="AJ7" s="32" t="s">
        <v>34</v>
      </c>
      <c r="AK7" s="32" t="s">
        <v>35</v>
      </c>
      <c r="AL7" s="32" t="s">
        <v>36</v>
      </c>
      <c r="AM7" s="32" t="s">
        <v>37</v>
      </c>
      <c r="AN7" s="32" t="s">
        <v>38</v>
      </c>
      <c r="AO7" s="32" t="s">
        <v>39</v>
      </c>
      <c r="AP7" s="32" t="s">
        <v>40</v>
      </c>
      <c r="AQ7" s="32" t="s">
        <v>41</v>
      </c>
      <c r="AR7" s="32" t="s">
        <v>42</v>
      </c>
      <c r="AS7" s="32" t="s">
        <v>43</v>
      </c>
      <c r="AT7" s="32" t="s">
        <v>44</v>
      </c>
      <c r="AU7" s="32" t="s">
        <v>45</v>
      </c>
      <c r="AV7" s="32" t="s">
        <v>46</v>
      </c>
      <c r="AW7" s="32" t="s">
        <v>47</v>
      </c>
      <c r="AX7" s="32" t="s">
        <v>48</v>
      </c>
      <c r="AY7" s="32" t="s">
        <v>49</v>
      </c>
      <c r="AZ7" s="32" t="s">
        <v>50</v>
      </c>
      <c r="BA7" s="32" t="s">
        <v>51</v>
      </c>
      <c r="BB7" s="32" t="s">
        <v>52</v>
      </c>
      <c r="BC7" s="32">
        <v>2011</v>
      </c>
      <c r="BD7" s="32">
        <v>2012</v>
      </c>
      <c r="BE7" s="32">
        <v>2013</v>
      </c>
      <c r="BF7" s="32">
        <v>2014</v>
      </c>
      <c r="BG7" s="90">
        <v>2015</v>
      </c>
      <c r="BH7" s="90">
        <v>2016</v>
      </c>
      <c r="BI7" s="90">
        <v>2017</v>
      </c>
      <c r="BJ7" s="90">
        <v>2018</v>
      </c>
      <c r="BK7" s="90">
        <v>2019</v>
      </c>
      <c r="BL7" s="90">
        <v>2020</v>
      </c>
      <c r="BM7" s="90">
        <v>2021</v>
      </c>
      <c r="BN7" s="90">
        <v>2022</v>
      </c>
      <c r="BO7" s="90">
        <v>2023</v>
      </c>
    </row>
    <row r="8" spans="2:68" ht="9" customHeight="1" x14ac:dyDescent="0.3">
      <c r="C8" s="1" t="s">
        <v>0</v>
      </c>
      <c r="BF8" s="4"/>
      <c r="BG8" s="91"/>
      <c r="BH8" s="91"/>
      <c r="BI8" s="91"/>
      <c r="BJ8" s="91"/>
      <c r="BK8" s="91"/>
      <c r="BL8" s="91"/>
      <c r="BM8" s="91"/>
      <c r="BN8" s="91"/>
      <c r="BO8" s="91"/>
    </row>
    <row r="9" spans="2:68" ht="10.5" customHeight="1" x14ac:dyDescent="0.3">
      <c r="H9" s="58" t="s">
        <v>53</v>
      </c>
      <c r="R9" s="4" t="s">
        <v>53</v>
      </c>
      <c r="AB9" s="4" t="s">
        <v>53</v>
      </c>
      <c r="AL9" s="5" t="s">
        <v>53</v>
      </c>
      <c r="BF9" s="4"/>
      <c r="BG9" s="91"/>
      <c r="BH9" s="91"/>
      <c r="BI9" s="91"/>
      <c r="BJ9" s="91"/>
      <c r="BK9" s="91"/>
      <c r="BL9" s="91"/>
      <c r="BM9" s="91"/>
      <c r="BN9" s="91"/>
      <c r="BO9" s="91"/>
    </row>
    <row r="10" spans="2:68" ht="8.25" customHeight="1" x14ac:dyDescent="0.4">
      <c r="C10" s="1" t="s">
        <v>0</v>
      </c>
      <c r="BE10" s="36"/>
      <c r="BF10" s="45"/>
      <c r="BG10" s="92"/>
      <c r="BH10" s="93"/>
      <c r="BI10" s="93"/>
      <c r="BJ10" s="93"/>
      <c r="BK10" s="93"/>
      <c r="BL10" s="93"/>
      <c r="BM10" s="93"/>
      <c r="BN10" s="93"/>
      <c r="BO10" s="93"/>
    </row>
    <row r="11" spans="2:68" ht="12.9" x14ac:dyDescent="0.35">
      <c r="C11" s="15" t="s">
        <v>102</v>
      </c>
      <c r="D11" s="7">
        <v>3962520</v>
      </c>
      <c r="E11" s="7">
        <v>3825410</v>
      </c>
      <c r="F11" s="7">
        <v>3692410</v>
      </c>
      <c r="G11" s="7">
        <v>3572200</v>
      </c>
      <c r="H11" s="7">
        <v>3456690</v>
      </c>
      <c r="I11" s="7">
        <v>3356170</v>
      </c>
      <c r="J11" s="7">
        <v>3257040</v>
      </c>
      <c r="K11" s="7">
        <v>3161730</v>
      </c>
      <c r="L11" s="7">
        <v>3070860</v>
      </c>
      <c r="M11" s="7">
        <v>3000180</v>
      </c>
      <c r="N11" s="7">
        <v>2949140</v>
      </c>
      <c r="O11" s="7">
        <v>2902310</v>
      </c>
      <c r="P11" s="7">
        <v>2859880</v>
      </c>
      <c r="Q11" s="7">
        <v>2823260</v>
      </c>
      <c r="R11" s="7">
        <v>2795460</v>
      </c>
      <c r="S11" s="7">
        <v>2521420</v>
      </c>
      <c r="T11" s="7">
        <v>2497270</v>
      </c>
      <c r="U11" s="7">
        <v>2455830</v>
      </c>
      <c r="V11" s="7">
        <v>2436250</v>
      </c>
      <c r="W11" s="7">
        <v>2437300</v>
      </c>
      <c r="X11" s="7">
        <v>2439510</v>
      </c>
      <c r="Y11" s="7">
        <v>2439920</v>
      </c>
      <c r="Z11" s="7">
        <v>2406550</v>
      </c>
      <c r="AA11" s="7">
        <v>2378620</v>
      </c>
      <c r="AB11" s="7">
        <v>2333810</v>
      </c>
      <c r="AC11" s="7">
        <v>2292530</v>
      </c>
      <c r="AD11" s="7">
        <v>2249820</v>
      </c>
      <c r="AE11" s="7">
        <v>2212960</v>
      </c>
      <c r="AF11" s="7">
        <v>2200940</v>
      </c>
      <c r="AG11" s="7">
        <v>2174520</v>
      </c>
      <c r="AH11" s="7">
        <v>2145820</v>
      </c>
      <c r="AI11" s="7">
        <v>2116760</v>
      </c>
      <c r="AJ11" s="7">
        <v>2107840</v>
      </c>
      <c r="AK11" s="7">
        <v>2201590</v>
      </c>
      <c r="AL11" s="7">
        <v>2197690</v>
      </c>
      <c r="AM11" s="7">
        <v>2196400</v>
      </c>
      <c r="AN11" s="7">
        <v>2190500</v>
      </c>
      <c r="AO11" s="7">
        <v>2190510</v>
      </c>
      <c r="AP11" s="7">
        <v>2192330</v>
      </c>
      <c r="AQ11" s="7">
        <v>2187280</v>
      </c>
      <c r="AR11" s="7">
        <v>2166780</v>
      </c>
      <c r="AS11" s="7">
        <v>2148630</v>
      </c>
      <c r="AT11" s="7">
        <v>2135360</v>
      </c>
      <c r="AU11" s="7">
        <v>2126860</v>
      </c>
      <c r="AV11" s="7">
        <v>2112970</v>
      </c>
      <c r="AW11" s="7">
        <v>2098690</v>
      </c>
      <c r="AX11" s="7">
        <v>2088790</v>
      </c>
      <c r="AY11" s="7">
        <v>2204600</v>
      </c>
      <c r="AZ11" s="7">
        <v>2184500</v>
      </c>
      <c r="BA11" s="7">
        <v>2169660</v>
      </c>
      <c r="BB11" s="7">
        <v>2149520</v>
      </c>
      <c r="BC11" s="7">
        <v>2131240</v>
      </c>
      <c r="BD11" s="7">
        <v>2109810</v>
      </c>
      <c r="BE11" s="7">
        <v>2102010</v>
      </c>
      <c r="BF11" s="7">
        <v>2082440</v>
      </c>
      <c r="BG11" s="94">
        <v>2063890</v>
      </c>
      <c r="BH11" s="94">
        <v>2052261</v>
      </c>
      <c r="BI11" s="94">
        <v>2033724</v>
      </c>
      <c r="BJ11" s="94">
        <v>2020919</v>
      </c>
      <c r="BK11" s="94">
        <v>2015068</v>
      </c>
      <c r="BL11" s="94">
        <v>2010664</v>
      </c>
      <c r="BM11" s="94">
        <v>2003754</v>
      </c>
      <c r="BN11" s="109" t="s">
        <v>132</v>
      </c>
      <c r="BO11" s="94" t="s">
        <v>133</v>
      </c>
    </row>
    <row r="12" spans="2:68" ht="12.75" customHeight="1" x14ac:dyDescent="0.4">
      <c r="D12" s="10"/>
      <c r="E12" s="7"/>
      <c r="F12" s="7"/>
      <c r="G12" s="7"/>
      <c r="H12" s="57" t="s">
        <v>54</v>
      </c>
      <c r="I12" s="7"/>
      <c r="J12" s="7"/>
      <c r="K12" s="7"/>
      <c r="L12" s="7"/>
      <c r="M12" s="7"/>
      <c r="N12" s="7"/>
      <c r="O12" s="7"/>
      <c r="P12" s="7"/>
      <c r="Q12" s="7"/>
      <c r="R12" s="11" t="s">
        <v>54</v>
      </c>
      <c r="S12" s="7"/>
      <c r="T12" s="7"/>
      <c r="U12" s="7"/>
      <c r="V12" s="7"/>
      <c r="W12" s="7"/>
      <c r="X12" s="7"/>
      <c r="Y12" s="7"/>
      <c r="Z12" s="7"/>
      <c r="AA12" s="7"/>
      <c r="AB12" s="11" t="s">
        <v>54</v>
      </c>
      <c r="AC12" s="7"/>
      <c r="AD12" s="7"/>
      <c r="AE12" s="7"/>
      <c r="AF12" s="7"/>
      <c r="AG12" s="7"/>
      <c r="AH12" s="7"/>
      <c r="AI12" s="7"/>
      <c r="AJ12" s="7"/>
      <c r="AK12" s="7"/>
      <c r="AL12" s="11" t="s">
        <v>54</v>
      </c>
      <c r="AM12" s="7"/>
      <c r="AN12" s="7"/>
      <c r="AO12" s="7"/>
      <c r="AP12" s="7"/>
      <c r="AQ12" s="7"/>
      <c r="AR12" s="7"/>
      <c r="AS12" s="7"/>
      <c r="AT12" s="7"/>
      <c r="AU12" s="7"/>
      <c r="AV12" s="7"/>
      <c r="AW12" s="7"/>
      <c r="AX12" s="7"/>
      <c r="AY12" s="7"/>
      <c r="AZ12" s="7"/>
      <c r="BA12" s="7"/>
      <c r="BB12" s="7"/>
      <c r="BC12" s="7"/>
      <c r="BD12" s="7"/>
      <c r="BE12" s="7"/>
      <c r="BF12" s="11"/>
      <c r="BG12" s="95"/>
      <c r="BH12" s="95"/>
      <c r="BI12" s="95"/>
      <c r="BJ12" s="95"/>
      <c r="BK12" s="95"/>
      <c r="BL12" s="95"/>
      <c r="BM12" s="95"/>
      <c r="BN12" s="95"/>
      <c r="BO12" s="95"/>
      <c r="BP12" s="79"/>
    </row>
    <row r="13" spans="2:68" ht="12.75" customHeight="1" x14ac:dyDescent="0.4">
      <c r="C13" s="15" t="s">
        <v>55</v>
      </c>
      <c r="D13" s="7">
        <v>174350138</v>
      </c>
      <c r="E13" s="7">
        <v>181631733</v>
      </c>
      <c r="F13" s="7">
        <v>188870449</v>
      </c>
      <c r="G13" s="7">
        <v>196695336</v>
      </c>
      <c r="H13" s="7">
        <v>204238278</v>
      </c>
      <c r="I13" s="7">
        <v>220817624</v>
      </c>
      <c r="J13" s="7">
        <v>234022906</v>
      </c>
      <c r="K13" s="7">
        <v>246072706</v>
      </c>
      <c r="L13" s="7">
        <v>257160621</v>
      </c>
      <c r="M13" s="7">
        <v>267822833</v>
      </c>
      <c r="N13" s="7">
        <v>278823015</v>
      </c>
      <c r="O13" s="7">
        <v>301760581</v>
      </c>
      <c r="P13" s="7">
        <v>339933247</v>
      </c>
      <c r="Q13" s="7">
        <v>418493949</v>
      </c>
      <c r="R13" s="7">
        <v>449181770</v>
      </c>
      <c r="S13" s="7">
        <v>510786259</v>
      </c>
      <c r="T13" s="7">
        <v>590716642</v>
      </c>
      <c r="U13" s="7">
        <v>651508183</v>
      </c>
      <c r="V13" s="7">
        <v>777744402</v>
      </c>
      <c r="W13" s="7">
        <v>914682365</v>
      </c>
      <c r="X13" s="7">
        <v>1000422127</v>
      </c>
      <c r="Y13" s="7">
        <v>997897469</v>
      </c>
      <c r="Z13" s="7">
        <v>962488416</v>
      </c>
      <c r="AA13" s="7">
        <v>959300462</v>
      </c>
      <c r="AB13" s="7">
        <v>897811233</v>
      </c>
      <c r="AC13" s="7">
        <v>775907905</v>
      </c>
      <c r="AD13" s="7">
        <v>722017259</v>
      </c>
      <c r="AE13" s="7">
        <v>756478652</v>
      </c>
      <c r="AF13" s="7">
        <v>788525662</v>
      </c>
      <c r="AG13" s="7">
        <v>813731058</v>
      </c>
      <c r="AH13" s="7">
        <v>840608505</v>
      </c>
      <c r="AI13" s="7">
        <v>844167552</v>
      </c>
      <c r="AJ13" s="7">
        <v>867762818</v>
      </c>
      <c r="AK13" s="7">
        <v>909174821</v>
      </c>
      <c r="AL13" s="7">
        <v>934724297</v>
      </c>
      <c r="AM13" s="7">
        <v>965741060</v>
      </c>
      <c r="AN13" s="7">
        <v>1002916227</v>
      </c>
      <c r="AO13" s="7">
        <v>1051280908</v>
      </c>
      <c r="AP13" s="7">
        <v>1083354897</v>
      </c>
      <c r="AQ13" s="7">
        <v>1138826915</v>
      </c>
      <c r="AR13" s="7">
        <v>1203214765</v>
      </c>
      <c r="AS13" s="7">
        <v>1255926409</v>
      </c>
      <c r="AT13" s="53">
        <v>1250530486</v>
      </c>
      <c r="AU13" s="7">
        <v>1322433781</v>
      </c>
      <c r="AV13" s="7">
        <v>1491953134</v>
      </c>
      <c r="AW13" s="7">
        <v>1709371086</v>
      </c>
      <c r="AX13" s="7">
        <v>1906665033</v>
      </c>
      <c r="AY13" s="7">
        <v>1961943172</v>
      </c>
      <c r="AZ13" s="7">
        <v>2005861900</v>
      </c>
      <c r="BA13" s="7">
        <v>1976913105</v>
      </c>
      <c r="BB13" s="7">
        <v>2170832085</v>
      </c>
      <c r="BC13" s="7">
        <v>2318720178</v>
      </c>
      <c r="BD13" s="7">
        <v>2638246236</v>
      </c>
      <c r="BE13" s="7">
        <v>2767754249</v>
      </c>
      <c r="BF13" s="11">
        <v>2930596397</v>
      </c>
      <c r="BG13" s="95">
        <v>2880014647</v>
      </c>
      <c r="BH13" s="95">
        <v>2914440909</v>
      </c>
      <c r="BI13" s="95">
        <v>3005944863</v>
      </c>
      <c r="BJ13" s="95">
        <v>3026678682</v>
      </c>
      <c r="BK13" s="96">
        <v>3075148145</v>
      </c>
      <c r="BL13" s="96">
        <v>3174623195</v>
      </c>
      <c r="BM13" s="96">
        <v>3497614240</v>
      </c>
      <c r="BN13" s="96">
        <v>3848184726</v>
      </c>
      <c r="BO13" s="96">
        <v>4047027328</v>
      </c>
      <c r="BP13" s="79"/>
    </row>
    <row r="14" spans="2:68" ht="12.75" customHeight="1" x14ac:dyDescent="0.4">
      <c r="C14" s="9" t="s">
        <v>56</v>
      </c>
      <c r="D14" s="7">
        <v>123280105</v>
      </c>
      <c r="E14" s="7">
        <v>129097425</v>
      </c>
      <c r="F14" s="7">
        <v>134614477</v>
      </c>
      <c r="G14" s="7">
        <v>142353253</v>
      </c>
      <c r="H14" s="7">
        <v>150485891</v>
      </c>
      <c r="I14" s="7">
        <v>161524641</v>
      </c>
      <c r="J14" s="7">
        <v>171233350</v>
      </c>
      <c r="K14" s="7">
        <v>180942601</v>
      </c>
      <c r="L14" s="7">
        <v>189388755</v>
      </c>
      <c r="M14" s="7">
        <v>195309483</v>
      </c>
      <c r="N14" s="7">
        <v>202418081</v>
      </c>
      <c r="O14" s="7">
        <v>217562382</v>
      </c>
      <c r="P14" s="7">
        <v>243002153</v>
      </c>
      <c r="Q14" s="7">
        <v>298300207</v>
      </c>
      <c r="R14" s="7">
        <v>335556227</v>
      </c>
      <c r="S14" s="7">
        <v>383559733</v>
      </c>
      <c r="T14" s="7">
        <v>456539435</v>
      </c>
      <c r="U14" s="7">
        <v>509308292</v>
      </c>
      <c r="V14" s="7">
        <v>601773349</v>
      </c>
      <c r="W14" s="7">
        <v>706063787</v>
      </c>
      <c r="X14" s="7">
        <v>782820207</v>
      </c>
      <c r="Y14" s="7">
        <v>785561830</v>
      </c>
      <c r="Z14" s="7">
        <v>750023254</v>
      </c>
      <c r="AA14" s="7">
        <v>753422019</v>
      </c>
      <c r="AB14" s="7">
        <v>661750215</v>
      </c>
      <c r="AC14" s="7">
        <v>586183371</v>
      </c>
      <c r="AD14" s="7">
        <v>542407976</v>
      </c>
      <c r="AE14" s="7">
        <v>563678551</v>
      </c>
      <c r="AF14" s="7">
        <v>582311234</v>
      </c>
      <c r="AG14" s="7">
        <v>600132424</v>
      </c>
      <c r="AH14" s="7">
        <v>619149240</v>
      </c>
      <c r="AI14" s="7">
        <v>624769057</v>
      </c>
      <c r="AJ14" s="7">
        <v>640790780</v>
      </c>
      <c r="AK14" s="7">
        <v>677577858</v>
      </c>
      <c r="AL14" s="7">
        <v>704137650</v>
      </c>
      <c r="AM14" s="7">
        <v>740491453</v>
      </c>
      <c r="AN14" s="7">
        <v>769535891</v>
      </c>
      <c r="AO14" s="7">
        <v>808228878</v>
      </c>
      <c r="AP14" s="7">
        <v>840421562</v>
      </c>
      <c r="AQ14" s="7">
        <v>886981055</v>
      </c>
      <c r="AR14" s="7">
        <v>946427649</v>
      </c>
      <c r="AS14" s="7">
        <v>996242486</v>
      </c>
      <c r="AT14" s="53">
        <v>1003708881</v>
      </c>
      <c r="AU14" s="7">
        <v>1016350076</v>
      </c>
      <c r="AV14" s="7">
        <v>1161561634</v>
      </c>
      <c r="AW14" s="7">
        <v>1372626160</v>
      </c>
      <c r="AX14" s="7">
        <v>1536641152</v>
      </c>
      <c r="AY14" s="7">
        <v>1548985369</v>
      </c>
      <c r="AZ14" s="7">
        <v>1568551418</v>
      </c>
      <c r="BA14" s="7">
        <v>1560555911</v>
      </c>
      <c r="BB14" s="7">
        <v>1660113798</v>
      </c>
      <c r="BC14" s="7">
        <v>1802702005</v>
      </c>
      <c r="BD14" s="7">
        <v>2073664481</v>
      </c>
      <c r="BE14" s="7">
        <v>2251001916</v>
      </c>
      <c r="BF14" s="11">
        <v>2383150407</v>
      </c>
      <c r="BG14" s="95">
        <v>2365717294</v>
      </c>
      <c r="BH14" s="95">
        <v>2401352455</v>
      </c>
      <c r="BI14" s="95">
        <v>2472843963</v>
      </c>
      <c r="BJ14" s="95">
        <v>2510163458</v>
      </c>
      <c r="BK14" s="96">
        <v>2545995513</v>
      </c>
      <c r="BL14" s="96">
        <v>2640942455</v>
      </c>
      <c r="BM14" s="96">
        <v>2895998249</v>
      </c>
      <c r="BN14" s="96">
        <v>3188219412</v>
      </c>
      <c r="BO14" s="96">
        <v>3389550688</v>
      </c>
      <c r="BP14" s="79"/>
    </row>
    <row r="15" spans="2:68" ht="12.75" customHeight="1" x14ac:dyDescent="0.4">
      <c r="C15" s="9" t="s">
        <v>57</v>
      </c>
      <c r="D15" s="7">
        <v>15607597</v>
      </c>
      <c r="E15" s="7">
        <v>16428026</v>
      </c>
      <c r="F15" s="7">
        <v>17306979</v>
      </c>
      <c r="G15" s="7">
        <v>15864578</v>
      </c>
      <c r="H15" s="7">
        <v>14469305</v>
      </c>
      <c r="I15" s="7">
        <v>17584671</v>
      </c>
      <c r="J15" s="7">
        <v>18973530</v>
      </c>
      <c r="K15" s="7">
        <v>18845528</v>
      </c>
      <c r="L15" s="7">
        <v>20249055</v>
      </c>
      <c r="M15" s="7">
        <v>22838634</v>
      </c>
      <c r="N15" s="7">
        <v>23705761</v>
      </c>
      <c r="O15" s="7">
        <v>27263869</v>
      </c>
      <c r="P15" s="7">
        <v>33679316</v>
      </c>
      <c r="Q15" s="7">
        <v>42370002</v>
      </c>
      <c r="R15" s="7">
        <v>24567475</v>
      </c>
      <c r="S15" s="7">
        <v>29356695</v>
      </c>
      <c r="T15" s="7">
        <v>29047508</v>
      </c>
      <c r="U15" s="7">
        <v>31931218</v>
      </c>
      <c r="V15" s="7">
        <v>50105786</v>
      </c>
      <c r="W15" s="7">
        <v>61386773</v>
      </c>
      <c r="X15" s="7">
        <v>60633203</v>
      </c>
      <c r="Y15" s="7">
        <v>53544275</v>
      </c>
      <c r="Z15" s="7">
        <v>52993051</v>
      </c>
      <c r="AA15" s="7">
        <v>49540878</v>
      </c>
      <c r="AB15" s="7">
        <v>49525922</v>
      </c>
      <c r="AC15" s="7">
        <v>46259169</v>
      </c>
      <c r="AD15" s="7">
        <v>47751409</v>
      </c>
      <c r="AE15" s="7">
        <v>57976580</v>
      </c>
      <c r="AF15" s="7">
        <v>62211338</v>
      </c>
      <c r="AG15" s="7">
        <v>66212752</v>
      </c>
      <c r="AH15" s="7">
        <v>70856057</v>
      </c>
      <c r="AI15" s="7">
        <v>68119760</v>
      </c>
      <c r="AJ15" s="7">
        <v>70962162</v>
      </c>
      <c r="AK15" s="7">
        <v>72778679</v>
      </c>
      <c r="AL15" s="7">
        <v>67912189</v>
      </c>
      <c r="AM15" s="7">
        <v>57778086</v>
      </c>
      <c r="AN15" s="7">
        <v>60314851</v>
      </c>
      <c r="AO15" s="7">
        <v>67075193</v>
      </c>
      <c r="AP15" s="7">
        <v>63391480</v>
      </c>
      <c r="AQ15" s="7">
        <v>73177382</v>
      </c>
      <c r="AR15" s="7">
        <v>76787712</v>
      </c>
      <c r="AS15" s="7">
        <v>78535901</v>
      </c>
      <c r="AT15" s="53">
        <v>67877550</v>
      </c>
      <c r="AU15" s="7">
        <v>74506996</v>
      </c>
      <c r="AV15" s="7">
        <v>83334116</v>
      </c>
      <c r="AW15" s="7">
        <v>87758593</v>
      </c>
      <c r="AX15" s="7">
        <v>86698438</v>
      </c>
      <c r="AY15" s="7">
        <v>89358661</v>
      </c>
      <c r="AZ15" s="7">
        <v>86198460</v>
      </c>
      <c r="BA15" s="7">
        <v>80267748</v>
      </c>
      <c r="BB15" s="7">
        <v>90715139</v>
      </c>
      <c r="BC15" s="7">
        <v>101446630</v>
      </c>
      <c r="BD15" s="7">
        <v>95743147</v>
      </c>
      <c r="BE15" s="7">
        <v>110836501</v>
      </c>
      <c r="BF15" s="11">
        <v>127852850</v>
      </c>
      <c r="BG15" s="95">
        <v>118183719</v>
      </c>
      <c r="BH15" s="95">
        <v>108996528</v>
      </c>
      <c r="BI15" s="95">
        <v>107085709</v>
      </c>
      <c r="BJ15" s="95">
        <v>97131860</v>
      </c>
      <c r="BK15" s="96">
        <v>99159424</v>
      </c>
      <c r="BL15" s="96">
        <v>98288022</v>
      </c>
      <c r="BM15" s="96">
        <v>104112399</v>
      </c>
      <c r="BN15" s="96">
        <v>132301505</v>
      </c>
      <c r="BO15" s="96">
        <v>125476823</v>
      </c>
      <c r="BP15" s="79"/>
    </row>
    <row r="16" spans="2:68" ht="12.75" customHeight="1" x14ac:dyDescent="0.4">
      <c r="C16" s="9" t="s">
        <v>58</v>
      </c>
      <c r="D16" s="7">
        <v>19068447</v>
      </c>
      <c r="E16" s="7">
        <v>19270293</v>
      </c>
      <c r="F16" s="7">
        <v>19902285</v>
      </c>
      <c r="G16" s="7">
        <v>20372604</v>
      </c>
      <c r="H16" s="7">
        <v>21247171</v>
      </c>
      <c r="I16" s="7">
        <v>22428938</v>
      </c>
      <c r="J16" s="7">
        <v>24067400</v>
      </c>
      <c r="K16" s="7">
        <v>26310099</v>
      </c>
      <c r="L16" s="7">
        <v>27744429</v>
      </c>
      <c r="M16" s="7">
        <v>28634424</v>
      </c>
      <c r="N16" s="7">
        <v>30363934</v>
      </c>
      <c r="O16" s="7">
        <v>32434438</v>
      </c>
      <c r="P16" s="7">
        <v>34644365</v>
      </c>
      <c r="Q16" s="7">
        <v>39670896</v>
      </c>
      <c r="R16" s="7">
        <v>48454284</v>
      </c>
      <c r="S16" s="7">
        <v>57417012</v>
      </c>
      <c r="T16" s="7">
        <v>63275288</v>
      </c>
      <c r="U16" s="7">
        <v>69319935</v>
      </c>
      <c r="V16" s="7">
        <v>78837918</v>
      </c>
      <c r="W16" s="7">
        <v>91924442</v>
      </c>
      <c r="X16" s="7">
        <v>97463497</v>
      </c>
      <c r="Y16" s="7">
        <v>101121601</v>
      </c>
      <c r="Z16" s="7">
        <v>103853547</v>
      </c>
      <c r="AA16" s="7">
        <v>101707294</v>
      </c>
      <c r="AB16" s="7">
        <v>125844857</v>
      </c>
      <c r="AC16" s="7">
        <v>86076967</v>
      </c>
      <c r="AD16" s="7">
        <v>79030185</v>
      </c>
      <c r="AE16" s="7">
        <v>78686237</v>
      </c>
      <c r="AF16" s="7">
        <v>80976113</v>
      </c>
      <c r="AG16" s="7">
        <v>84090265</v>
      </c>
      <c r="AH16" s="7">
        <v>86297804</v>
      </c>
      <c r="AI16" s="7">
        <v>85892466</v>
      </c>
      <c r="AJ16" s="7">
        <v>84805549</v>
      </c>
      <c r="AK16" s="7">
        <v>85391600</v>
      </c>
      <c r="AL16" s="7">
        <v>86761586</v>
      </c>
      <c r="AM16" s="7">
        <v>87591746</v>
      </c>
      <c r="AN16" s="7">
        <v>88030611</v>
      </c>
      <c r="AO16" s="7">
        <v>88744926</v>
      </c>
      <c r="AP16" s="7">
        <v>89824706</v>
      </c>
      <c r="AQ16" s="7">
        <v>89847429</v>
      </c>
      <c r="AR16" s="7">
        <v>90104683</v>
      </c>
      <c r="AS16" s="7">
        <v>92804006</v>
      </c>
      <c r="AT16" s="53">
        <v>136624880</v>
      </c>
      <c r="AU16" s="7">
        <v>137871242</v>
      </c>
      <c r="AV16" s="7">
        <v>149334862</v>
      </c>
      <c r="AW16" s="7">
        <v>144343034</v>
      </c>
      <c r="AX16" s="7">
        <v>155337507</v>
      </c>
      <c r="AY16" s="7">
        <v>194783471</v>
      </c>
      <c r="AZ16" s="7">
        <v>189086640</v>
      </c>
      <c r="BA16" s="7">
        <v>191600286</v>
      </c>
      <c r="BB16" s="7">
        <v>207604913</v>
      </c>
      <c r="BC16" s="7">
        <v>223814646</v>
      </c>
      <c r="BD16" s="7">
        <v>243966688</v>
      </c>
      <c r="BE16" s="7">
        <v>247342759</v>
      </c>
      <c r="BF16" s="11">
        <v>245724348</v>
      </c>
      <c r="BG16" s="95">
        <v>239513055</v>
      </c>
      <c r="BH16" s="95">
        <v>255448333</v>
      </c>
      <c r="BI16" s="95">
        <v>272297744</v>
      </c>
      <c r="BJ16" s="95">
        <v>270982438</v>
      </c>
      <c r="BK16" s="96">
        <v>278991092</v>
      </c>
      <c r="BL16" s="96">
        <v>278809005</v>
      </c>
      <c r="BM16" s="96">
        <v>308335490</v>
      </c>
      <c r="BN16" s="96">
        <v>322698486</v>
      </c>
      <c r="BO16" s="96">
        <v>337840893</v>
      </c>
      <c r="BP16" s="79"/>
    </row>
    <row r="17" spans="3:67" ht="12.75" customHeight="1" x14ac:dyDescent="0.3">
      <c r="C17" s="9" t="s">
        <v>59</v>
      </c>
      <c r="D17" s="7">
        <v>6359991</v>
      </c>
      <c r="E17" s="7">
        <v>6471987</v>
      </c>
      <c r="F17" s="7">
        <v>6527710</v>
      </c>
      <c r="G17" s="7">
        <v>7408814</v>
      </c>
      <c r="H17" s="7">
        <v>7012635</v>
      </c>
      <c r="I17" s="7">
        <v>7892957</v>
      </c>
      <c r="J17" s="7">
        <v>8107008</v>
      </c>
      <c r="K17" s="7">
        <v>8016152</v>
      </c>
      <c r="L17" s="7">
        <v>7393262</v>
      </c>
      <c r="M17" s="7">
        <v>8278635</v>
      </c>
      <c r="N17" s="7">
        <v>8700574</v>
      </c>
      <c r="O17" s="7">
        <v>9950744</v>
      </c>
      <c r="P17" s="7">
        <v>12949001</v>
      </c>
      <c r="Q17" s="7">
        <v>21379362</v>
      </c>
      <c r="R17" s="7">
        <v>22515224</v>
      </c>
      <c r="S17" s="7">
        <v>20535165</v>
      </c>
      <c r="T17" s="7">
        <v>20584873</v>
      </c>
      <c r="U17" s="7">
        <v>20443929</v>
      </c>
      <c r="V17" s="7">
        <v>23800687</v>
      </c>
      <c r="W17" s="7">
        <v>29876331</v>
      </c>
      <c r="X17" s="7">
        <v>32831043</v>
      </c>
      <c r="Y17" s="7">
        <v>29511813</v>
      </c>
      <c r="Z17" s="7">
        <v>25885600</v>
      </c>
      <c r="AA17" s="7">
        <v>23746340</v>
      </c>
      <c r="AB17" s="7">
        <v>26128956</v>
      </c>
      <c r="AC17" s="7">
        <v>22904647</v>
      </c>
      <c r="AD17" s="7">
        <v>16279821</v>
      </c>
      <c r="AE17" s="7">
        <v>17828174</v>
      </c>
      <c r="AF17" s="7">
        <v>23651022</v>
      </c>
      <c r="AG17" s="7">
        <v>23936470</v>
      </c>
      <c r="AH17" s="7">
        <v>23178199</v>
      </c>
      <c r="AI17" s="7">
        <v>22238486</v>
      </c>
      <c r="AJ17" s="7">
        <v>24208624</v>
      </c>
      <c r="AK17" s="7">
        <v>23325867</v>
      </c>
      <c r="AL17" s="7">
        <v>23297793</v>
      </c>
      <c r="AM17" s="7">
        <v>27445606</v>
      </c>
      <c r="AN17" s="7">
        <v>31692878</v>
      </c>
      <c r="AO17" s="7">
        <v>32670319</v>
      </c>
      <c r="AP17" s="7">
        <v>29939741</v>
      </c>
      <c r="AQ17" s="7">
        <v>28273037</v>
      </c>
      <c r="AR17" s="7">
        <v>27932428</v>
      </c>
      <c r="AS17" s="7">
        <v>25238556</v>
      </c>
      <c r="AT17" s="7">
        <v>11699174</v>
      </c>
      <c r="AU17" s="7">
        <v>26693037</v>
      </c>
      <c r="AV17" s="7">
        <v>29607523</v>
      </c>
      <c r="AW17" s="7">
        <v>33402678</v>
      </c>
      <c r="AX17" s="7">
        <v>41144457</v>
      </c>
      <c r="AY17" s="7">
        <v>54231798</v>
      </c>
      <c r="AZ17" s="7">
        <v>58759139</v>
      </c>
      <c r="BA17" s="7">
        <v>53423542</v>
      </c>
      <c r="BB17" s="7">
        <v>57218624</v>
      </c>
      <c r="BC17" s="7">
        <v>62461649</v>
      </c>
      <c r="BD17" s="7">
        <v>64766997</v>
      </c>
      <c r="BE17" s="7">
        <v>60458074</v>
      </c>
      <c r="BF17" s="11">
        <v>61724815</v>
      </c>
      <c r="BG17" s="95">
        <v>52541035</v>
      </c>
      <c r="BH17" s="95">
        <v>55681505</v>
      </c>
      <c r="BI17" s="95">
        <v>56796131</v>
      </c>
      <c r="BJ17" s="95">
        <v>59725123</v>
      </c>
      <c r="BK17" s="96">
        <v>49594861</v>
      </c>
      <c r="BL17" s="96">
        <v>50552962</v>
      </c>
      <c r="BM17" s="96">
        <v>58135730</v>
      </c>
      <c r="BN17" s="96">
        <v>52532417</v>
      </c>
      <c r="BO17" s="96">
        <v>48984785</v>
      </c>
    </row>
    <row r="18" spans="3:67" ht="12.75" customHeight="1" x14ac:dyDescent="0.3">
      <c r="C18" s="9" t="s">
        <v>60</v>
      </c>
      <c r="D18" s="7"/>
      <c r="E18" s="7"/>
      <c r="F18" s="7"/>
      <c r="G18" s="7"/>
      <c r="H18" s="7"/>
      <c r="I18" s="7"/>
      <c r="J18" s="7"/>
      <c r="K18" s="7"/>
      <c r="L18" s="7"/>
      <c r="M18" s="7"/>
      <c r="N18" s="7"/>
      <c r="O18" s="7"/>
      <c r="P18" s="7"/>
      <c r="Q18" s="7"/>
      <c r="R18" s="7"/>
      <c r="S18" s="7"/>
      <c r="T18" s="7"/>
      <c r="U18" s="7"/>
      <c r="V18" s="7"/>
      <c r="W18" s="7"/>
      <c r="X18" s="7"/>
      <c r="Y18" s="7"/>
      <c r="Z18" s="7"/>
      <c r="AA18" s="7"/>
      <c r="AB18" s="7">
        <v>1977708</v>
      </c>
      <c r="AC18" s="7">
        <v>1209904</v>
      </c>
      <c r="AD18" s="7">
        <v>2067459</v>
      </c>
      <c r="AE18" s="7">
        <v>3152585</v>
      </c>
      <c r="AF18" s="7">
        <v>3459088</v>
      </c>
      <c r="AG18" s="7">
        <v>2574449</v>
      </c>
      <c r="AH18" s="7">
        <v>2807529</v>
      </c>
      <c r="AI18" s="7">
        <v>2610686</v>
      </c>
      <c r="AJ18" s="7">
        <v>3946496</v>
      </c>
      <c r="AK18" s="7">
        <v>3789676</v>
      </c>
      <c r="AL18" s="7">
        <v>5036672</v>
      </c>
      <c r="AM18" s="7">
        <v>3371612</v>
      </c>
      <c r="AN18" s="7">
        <v>4361892</v>
      </c>
      <c r="AO18" s="7">
        <v>4900371</v>
      </c>
      <c r="AP18" s="7">
        <v>5036405</v>
      </c>
      <c r="AQ18" s="7">
        <v>4025649</v>
      </c>
      <c r="AR18" s="7">
        <v>4895715</v>
      </c>
      <c r="AS18" s="7">
        <v>4212374</v>
      </c>
      <c r="AT18" s="7">
        <v>11213419</v>
      </c>
      <c r="AU18" s="7">
        <v>9478695</v>
      </c>
      <c r="AV18" s="7">
        <v>10494785</v>
      </c>
      <c r="AW18" s="7">
        <v>10735654</v>
      </c>
      <c r="AX18" s="7">
        <v>11744226</v>
      </c>
      <c r="AY18" s="7">
        <v>15953866</v>
      </c>
      <c r="AZ18" s="7">
        <v>19499249</v>
      </c>
      <c r="BA18" s="7">
        <v>18749862</v>
      </c>
      <c r="BB18" s="7">
        <v>19836910</v>
      </c>
      <c r="BC18" s="7">
        <v>20985068</v>
      </c>
      <c r="BD18" s="7">
        <v>21460770</v>
      </c>
      <c r="BE18" s="7">
        <v>20577855</v>
      </c>
      <c r="BF18" s="11">
        <v>20100471</v>
      </c>
      <c r="BG18" s="95">
        <v>16398086</v>
      </c>
      <c r="BH18" s="95">
        <v>14881507</v>
      </c>
      <c r="BI18" s="95">
        <v>15791469</v>
      </c>
      <c r="BJ18" s="95">
        <v>16092337</v>
      </c>
      <c r="BK18" s="96">
        <v>13927346</v>
      </c>
      <c r="BL18" s="96">
        <v>14017731</v>
      </c>
      <c r="BM18" s="96">
        <v>18316363</v>
      </c>
      <c r="BN18" s="96">
        <v>19684039</v>
      </c>
      <c r="BO18" s="96">
        <v>20741153</v>
      </c>
    </row>
    <row r="19" spans="3:67" ht="12.75" customHeight="1" x14ac:dyDescent="0.3">
      <c r="C19" s="9" t="s">
        <v>61</v>
      </c>
      <c r="D19" s="7">
        <v>10033998</v>
      </c>
      <c r="E19" s="7">
        <v>10364002</v>
      </c>
      <c r="F19" s="7">
        <v>10518998</v>
      </c>
      <c r="G19" s="7">
        <v>10696087</v>
      </c>
      <c r="H19" s="7">
        <v>11023276</v>
      </c>
      <c r="I19" s="7">
        <v>11386417</v>
      </c>
      <c r="J19" s="7">
        <v>11641618</v>
      </c>
      <c r="K19" s="7">
        <v>11958326</v>
      </c>
      <c r="L19" s="7">
        <v>12385120</v>
      </c>
      <c r="M19" s="7">
        <v>12761657</v>
      </c>
      <c r="N19" s="7">
        <v>13634665</v>
      </c>
      <c r="O19" s="7">
        <v>14549148</v>
      </c>
      <c r="P19" s="7">
        <v>15658412</v>
      </c>
      <c r="Q19" s="7">
        <v>16773482</v>
      </c>
      <c r="R19" s="7">
        <v>18088560</v>
      </c>
      <c r="S19" s="7">
        <v>19917653</v>
      </c>
      <c r="T19" s="7">
        <v>21269538</v>
      </c>
      <c r="U19" s="7">
        <v>20504809</v>
      </c>
      <c r="V19" s="7">
        <v>23226663</v>
      </c>
      <c r="W19" s="7">
        <v>25431031</v>
      </c>
      <c r="X19" s="7">
        <v>26674177</v>
      </c>
      <c r="Y19" s="7">
        <v>28157950</v>
      </c>
      <c r="Z19" s="7">
        <v>29732964</v>
      </c>
      <c r="AA19" s="7">
        <v>30883931</v>
      </c>
      <c r="AB19" s="7">
        <v>32583575</v>
      </c>
      <c r="AC19" s="7">
        <v>33273848</v>
      </c>
      <c r="AD19" s="7">
        <v>34480410</v>
      </c>
      <c r="AE19" s="7">
        <v>35156525</v>
      </c>
      <c r="AF19" s="7">
        <v>35916867</v>
      </c>
      <c r="AG19" s="7">
        <v>36784698</v>
      </c>
      <c r="AH19" s="7">
        <v>38319676</v>
      </c>
      <c r="AI19" s="7">
        <v>40537097</v>
      </c>
      <c r="AJ19" s="7">
        <v>43049207</v>
      </c>
      <c r="AK19" s="7">
        <v>46311141</v>
      </c>
      <c r="AL19" s="7">
        <v>47578407</v>
      </c>
      <c r="AM19" s="7">
        <v>49062556</v>
      </c>
      <c r="AN19" s="7">
        <v>48980104</v>
      </c>
      <c r="AO19" s="7">
        <v>49661221</v>
      </c>
      <c r="AP19" s="7">
        <v>54741003</v>
      </c>
      <c r="AQ19" s="7">
        <v>56522362</v>
      </c>
      <c r="AR19" s="7">
        <v>57066578</v>
      </c>
      <c r="AS19" s="7">
        <v>58893086</v>
      </c>
      <c r="AT19" s="7">
        <v>19406583</v>
      </c>
      <c r="AU19" s="7">
        <v>57533735</v>
      </c>
      <c r="AV19" s="7">
        <v>57620214</v>
      </c>
      <c r="AW19" s="7">
        <v>60504967</v>
      </c>
      <c r="AX19" s="7">
        <v>75099252</v>
      </c>
      <c r="AY19" s="7">
        <v>58630007</v>
      </c>
      <c r="AZ19" s="7">
        <v>83766993</v>
      </c>
      <c r="BA19" s="7">
        <v>72315756</v>
      </c>
      <c r="BB19" s="7">
        <v>135342700</v>
      </c>
      <c r="BC19" s="7">
        <v>107310180</v>
      </c>
      <c r="BD19" s="7">
        <v>138635115</v>
      </c>
      <c r="BE19" s="7">
        <v>85892484</v>
      </c>
      <c r="BF19" s="11">
        <v>110685576</v>
      </c>
      <c r="BG19" s="95">
        <v>87661457</v>
      </c>
      <c r="BH19" s="95">
        <v>78080582</v>
      </c>
      <c r="BI19" s="95">
        <v>81129847</v>
      </c>
      <c r="BJ19" s="95">
        <v>72583465</v>
      </c>
      <c r="BK19" s="96">
        <v>87479909</v>
      </c>
      <c r="BL19" s="96">
        <v>92013020</v>
      </c>
      <c r="BM19" s="96">
        <v>112716009</v>
      </c>
      <c r="BN19" s="96">
        <v>132748868</v>
      </c>
      <c r="BO19" s="96">
        <v>124432986</v>
      </c>
    </row>
    <row r="20" spans="3:67" ht="12.75" customHeight="1" x14ac:dyDescent="0.3">
      <c r="C20" s="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94"/>
      <c r="BH20" s="94"/>
      <c r="BI20" s="94"/>
      <c r="BJ20" s="94"/>
      <c r="BK20" s="94"/>
      <c r="BL20" s="94"/>
      <c r="BM20" s="94"/>
      <c r="BN20" s="94"/>
      <c r="BO20" s="94"/>
    </row>
    <row r="21" spans="3:67" ht="12.75" customHeight="1" x14ac:dyDescent="0.3">
      <c r="C21" s="1"/>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94"/>
      <c r="BH21" s="94"/>
      <c r="BI21" s="94"/>
      <c r="BJ21" s="94"/>
      <c r="BK21" s="94"/>
      <c r="BL21" s="94"/>
      <c r="BM21" s="94"/>
      <c r="BN21" s="94"/>
      <c r="BO21" s="94"/>
    </row>
    <row r="22" spans="3:67" ht="12.75" customHeight="1" x14ac:dyDescent="0.3">
      <c r="C22" s="15" t="s">
        <v>62</v>
      </c>
      <c r="D22" s="7">
        <v>22445666</v>
      </c>
      <c r="E22" s="7">
        <v>24138318</v>
      </c>
      <c r="F22" s="7">
        <v>26665409</v>
      </c>
      <c r="G22" s="7">
        <v>29560942</v>
      </c>
      <c r="H22" s="7">
        <v>32157241</v>
      </c>
      <c r="I22" s="7">
        <v>35810786</v>
      </c>
      <c r="J22" s="7">
        <v>39223095</v>
      </c>
      <c r="K22" s="7">
        <v>42206120</v>
      </c>
      <c r="L22" s="7">
        <v>43921577</v>
      </c>
      <c r="M22" s="7">
        <v>46420826</v>
      </c>
      <c r="N22" s="7">
        <v>48501007</v>
      </c>
      <c r="O22" s="7">
        <v>52825068</v>
      </c>
      <c r="P22" s="7">
        <v>58099688</v>
      </c>
      <c r="Q22" s="7">
        <v>66768652</v>
      </c>
      <c r="R22" s="7">
        <v>74672687</v>
      </c>
      <c r="S22" s="7">
        <v>83503739</v>
      </c>
      <c r="T22" s="7">
        <v>94137390</v>
      </c>
      <c r="U22" s="7">
        <v>108404445</v>
      </c>
      <c r="V22" s="7">
        <v>123865621</v>
      </c>
      <c r="W22" s="7">
        <v>147520227</v>
      </c>
      <c r="X22" s="7">
        <v>162431968</v>
      </c>
      <c r="Y22" s="7">
        <v>177687478</v>
      </c>
      <c r="Z22" s="7">
        <v>183962996</v>
      </c>
      <c r="AA22" s="7">
        <v>186178117</v>
      </c>
      <c r="AB22" s="7">
        <v>188813336</v>
      </c>
      <c r="AC22" s="7">
        <v>172154536</v>
      </c>
      <c r="AD22" s="7">
        <v>151307822</v>
      </c>
      <c r="AE22" s="7">
        <v>138507402</v>
      </c>
      <c r="AF22" s="7">
        <v>133138349</v>
      </c>
      <c r="AG22" s="7">
        <v>131030402</v>
      </c>
      <c r="AH22" s="7">
        <v>131115795</v>
      </c>
      <c r="AI22" s="7">
        <v>131872783</v>
      </c>
      <c r="AJ22" s="7">
        <v>131565813</v>
      </c>
      <c r="AK22" s="7">
        <v>134311580</v>
      </c>
      <c r="AL22" s="7">
        <v>138929055</v>
      </c>
      <c r="AM22" s="7">
        <v>142985255</v>
      </c>
      <c r="AN22" s="7">
        <v>148572756</v>
      </c>
      <c r="AO22" s="7">
        <v>156907377</v>
      </c>
      <c r="AP22" s="7">
        <v>164626313</v>
      </c>
      <c r="AQ22" s="7">
        <v>167696145</v>
      </c>
      <c r="AR22" s="7">
        <v>163929823</v>
      </c>
      <c r="AS22" s="7">
        <v>170664446</v>
      </c>
      <c r="AT22" s="7">
        <v>187029013</v>
      </c>
      <c r="AU22" s="7">
        <v>181095940</v>
      </c>
      <c r="AV22" s="7">
        <v>197577630</v>
      </c>
      <c r="AW22" s="7">
        <v>209073394</v>
      </c>
      <c r="AX22" s="7">
        <v>215684913</v>
      </c>
      <c r="AY22" s="7">
        <v>240735957</v>
      </c>
      <c r="AZ22" s="7">
        <v>261063115</v>
      </c>
      <c r="BA22" s="7">
        <v>268346578</v>
      </c>
      <c r="BB22" s="7">
        <v>278930534</v>
      </c>
      <c r="BC22" s="7">
        <v>294472133</v>
      </c>
      <c r="BD22" s="7">
        <v>297521123</v>
      </c>
      <c r="BE22" s="7">
        <v>315332488</v>
      </c>
      <c r="BF22" s="11">
        <v>345201354</v>
      </c>
      <c r="BG22" s="95">
        <v>356738041</v>
      </c>
      <c r="BH22" s="95">
        <v>374164212</v>
      </c>
      <c r="BI22" s="95">
        <v>390425223</v>
      </c>
      <c r="BJ22" s="95">
        <v>402605504</v>
      </c>
      <c r="BK22" s="95">
        <v>420494800</v>
      </c>
      <c r="BL22" s="95">
        <v>441253793</v>
      </c>
      <c r="BM22" s="95">
        <v>474115801</v>
      </c>
      <c r="BN22" s="95">
        <v>503894666</v>
      </c>
      <c r="BO22" s="95">
        <v>535085785</v>
      </c>
    </row>
    <row r="23" spans="3:67" ht="12.75" customHeight="1" x14ac:dyDescent="0.3">
      <c r="C23" s="16" t="s">
        <v>56</v>
      </c>
      <c r="D23" s="7">
        <v>11309593</v>
      </c>
      <c r="E23" s="7">
        <v>12318392</v>
      </c>
      <c r="F23" s="7">
        <v>13488450</v>
      </c>
      <c r="G23" s="7">
        <v>14981360</v>
      </c>
      <c r="H23" s="7">
        <v>16850311</v>
      </c>
      <c r="I23" s="7">
        <v>18915889</v>
      </c>
      <c r="J23" s="7">
        <v>20696043</v>
      </c>
      <c r="K23" s="7">
        <v>22613532</v>
      </c>
      <c r="L23" s="7">
        <v>24729257</v>
      </c>
      <c r="M23" s="7">
        <v>26415866</v>
      </c>
      <c r="N23" s="7">
        <v>27238348</v>
      </c>
      <c r="O23" s="7">
        <v>28826497</v>
      </c>
      <c r="P23" s="7">
        <v>31379625</v>
      </c>
      <c r="Q23" s="7">
        <v>35188298</v>
      </c>
      <c r="R23" s="7">
        <v>39563003</v>
      </c>
      <c r="S23" s="7">
        <v>43750962</v>
      </c>
      <c r="T23" s="7">
        <v>48484701</v>
      </c>
      <c r="U23" s="7">
        <v>55834463</v>
      </c>
      <c r="V23" s="7">
        <v>63424623</v>
      </c>
      <c r="W23" s="7">
        <v>75778090</v>
      </c>
      <c r="X23" s="7">
        <v>85272367</v>
      </c>
      <c r="Y23" s="7">
        <v>93905270</v>
      </c>
      <c r="Z23" s="7">
        <v>96769083</v>
      </c>
      <c r="AA23" s="7">
        <v>98071338</v>
      </c>
      <c r="AB23" s="7">
        <v>101393312</v>
      </c>
      <c r="AC23" s="7">
        <v>94089977</v>
      </c>
      <c r="AD23" s="7">
        <v>84087662</v>
      </c>
      <c r="AE23" s="7">
        <v>75809859</v>
      </c>
      <c r="AF23" s="7">
        <v>70829423</v>
      </c>
      <c r="AG23" s="7">
        <v>68761420</v>
      </c>
      <c r="AH23" s="7">
        <v>67632973</v>
      </c>
      <c r="AI23" s="7">
        <v>67449880</v>
      </c>
      <c r="AJ23" s="7">
        <v>67879337</v>
      </c>
      <c r="AK23" s="7">
        <v>68432731</v>
      </c>
      <c r="AL23" s="7">
        <v>69911852</v>
      </c>
      <c r="AM23" s="7">
        <v>71722937</v>
      </c>
      <c r="AN23" s="7">
        <v>74422235</v>
      </c>
      <c r="AO23" s="7">
        <v>78513555</v>
      </c>
      <c r="AP23" s="7">
        <v>83100263</v>
      </c>
      <c r="AQ23" s="7">
        <v>87206087</v>
      </c>
      <c r="AR23" s="7">
        <v>84723763</v>
      </c>
      <c r="AS23" s="7">
        <v>88541011</v>
      </c>
      <c r="AT23" s="7">
        <v>98118184</v>
      </c>
      <c r="AU23" s="7">
        <v>97396385</v>
      </c>
      <c r="AV23" s="7">
        <v>104161951</v>
      </c>
      <c r="AW23" s="7">
        <v>113886209</v>
      </c>
      <c r="AX23" s="7">
        <v>113365478</v>
      </c>
      <c r="AY23" s="7">
        <v>131710955</v>
      </c>
      <c r="AZ23" s="7">
        <v>147901855</v>
      </c>
      <c r="BA23" s="7">
        <v>145979853</v>
      </c>
      <c r="BB23" s="7">
        <v>154065225</v>
      </c>
      <c r="BC23" s="7">
        <v>167190768</v>
      </c>
      <c r="BD23" s="7">
        <v>173368636</v>
      </c>
      <c r="BE23" s="7">
        <v>185160530</v>
      </c>
      <c r="BF23" s="11">
        <v>196780224</v>
      </c>
      <c r="BG23" s="95">
        <v>208769246</v>
      </c>
      <c r="BH23" s="95">
        <v>225980433</v>
      </c>
      <c r="BI23" s="95">
        <v>236243057</v>
      </c>
      <c r="BJ23" s="95">
        <v>245773538</v>
      </c>
      <c r="BK23" s="95">
        <v>267943655</v>
      </c>
      <c r="BL23" s="95">
        <v>288645325</v>
      </c>
      <c r="BM23" s="95">
        <v>324257298</v>
      </c>
      <c r="BN23" s="95">
        <v>349067861</v>
      </c>
      <c r="BO23" s="95">
        <v>375860118</v>
      </c>
    </row>
    <row r="24" spans="3:67" ht="12.75" customHeight="1" x14ac:dyDescent="0.35">
      <c r="C24" s="9" t="s">
        <v>63</v>
      </c>
      <c r="D24" s="7">
        <v>2222301</v>
      </c>
      <c r="E24" s="7">
        <v>2462512</v>
      </c>
      <c r="F24" s="7">
        <v>2666963</v>
      </c>
      <c r="G24" s="7">
        <v>2905293</v>
      </c>
      <c r="H24" s="7">
        <v>3266651</v>
      </c>
      <c r="I24" s="7">
        <v>3766421</v>
      </c>
      <c r="J24" s="7">
        <v>4388901</v>
      </c>
      <c r="K24" s="7">
        <v>4970937</v>
      </c>
      <c r="L24" s="7">
        <v>5433762</v>
      </c>
      <c r="M24" s="7">
        <v>5976804</v>
      </c>
      <c r="N24" s="7">
        <v>6368922</v>
      </c>
      <c r="O24" s="7">
        <v>7000181</v>
      </c>
      <c r="P24" s="7">
        <v>8014159</v>
      </c>
      <c r="Q24" s="7">
        <v>9616844</v>
      </c>
      <c r="R24" s="7">
        <v>11839517</v>
      </c>
      <c r="S24" s="7">
        <v>14043688</v>
      </c>
      <c r="T24" s="7">
        <v>16223152</v>
      </c>
      <c r="U24" s="7">
        <v>18771473</v>
      </c>
      <c r="V24" s="7">
        <v>21566850</v>
      </c>
      <c r="W24" s="7">
        <v>25969746</v>
      </c>
      <c r="X24" s="7">
        <v>31575578</v>
      </c>
      <c r="Y24" s="7">
        <v>38293671</v>
      </c>
      <c r="Z24" s="7">
        <v>41493247</v>
      </c>
      <c r="AA24" s="7">
        <v>42124283</v>
      </c>
      <c r="AB24" s="7">
        <v>44266085</v>
      </c>
      <c r="AC24" s="7">
        <v>39638435</v>
      </c>
      <c r="AD24" s="7">
        <v>33101061</v>
      </c>
      <c r="AE24" s="7">
        <v>28194451</v>
      </c>
      <c r="AF24" s="7">
        <v>25885360</v>
      </c>
      <c r="AG24" s="7">
        <v>24340814</v>
      </c>
      <c r="AH24" s="7">
        <v>23461664</v>
      </c>
      <c r="AI24" s="7">
        <v>22774771</v>
      </c>
      <c r="AJ24" s="7">
        <v>22866792</v>
      </c>
      <c r="AK24" s="7">
        <v>22409618</v>
      </c>
      <c r="AL24" s="7">
        <v>22137036</v>
      </c>
      <c r="AM24" s="7">
        <v>22480484</v>
      </c>
      <c r="AN24" s="7">
        <v>23450202</v>
      </c>
      <c r="AO24" s="7">
        <v>24924671</v>
      </c>
      <c r="AP24" s="7">
        <v>26787599</v>
      </c>
      <c r="AQ24" s="7">
        <v>28044751</v>
      </c>
      <c r="AR24" s="7">
        <v>29692046</v>
      </c>
      <c r="AS24" s="7">
        <v>32854687</v>
      </c>
      <c r="AT24" s="7">
        <v>37815366</v>
      </c>
      <c r="AU24" s="7">
        <v>33207011</v>
      </c>
      <c r="AV24" s="7">
        <v>37077836</v>
      </c>
      <c r="AW24" s="7">
        <v>47867156</v>
      </c>
      <c r="AX24" s="7">
        <v>49693789</v>
      </c>
      <c r="AY24" s="7">
        <v>57823752</v>
      </c>
      <c r="AZ24" s="7">
        <v>62837632</v>
      </c>
      <c r="BA24" s="7">
        <v>69074445</v>
      </c>
      <c r="BB24" s="7">
        <v>72478528</v>
      </c>
      <c r="BC24" s="7">
        <v>75287498</v>
      </c>
      <c r="BD24" s="7">
        <v>80343753</v>
      </c>
      <c r="BE24" s="7">
        <v>85250722</v>
      </c>
      <c r="BF24" s="11">
        <v>88797518</v>
      </c>
      <c r="BG24" s="95">
        <v>96662553</v>
      </c>
      <c r="BH24" s="95">
        <v>103749537</v>
      </c>
      <c r="BI24" s="95">
        <v>107185861</v>
      </c>
      <c r="BJ24" s="97">
        <v>113029319</v>
      </c>
      <c r="BK24" s="97">
        <v>125191612</v>
      </c>
      <c r="BL24" s="97">
        <v>140511285</v>
      </c>
      <c r="BM24" s="97">
        <v>158077520</v>
      </c>
      <c r="BN24" s="97">
        <f>BM24/$BM$23*$BN$23</f>
        <v>170172829.16662285</v>
      </c>
      <c r="BO24" s="97">
        <f t="shared" ref="BO24:BO29" si="0">BN24/$BN$23*$BO$23</f>
        <v>183234226.91429248</v>
      </c>
    </row>
    <row r="25" spans="3:67" ht="12.75" customHeight="1" x14ac:dyDescent="0.35">
      <c r="C25" s="9" t="s">
        <v>64</v>
      </c>
      <c r="D25" s="7">
        <v>623895</v>
      </c>
      <c r="E25" s="7">
        <v>822065</v>
      </c>
      <c r="F25" s="7">
        <v>921154</v>
      </c>
      <c r="G25" s="7">
        <v>1024496</v>
      </c>
      <c r="H25" s="7">
        <v>1125457</v>
      </c>
      <c r="I25" s="7">
        <v>1314537</v>
      </c>
      <c r="J25" s="7">
        <v>1467783</v>
      </c>
      <c r="K25" s="7">
        <v>1636188</v>
      </c>
      <c r="L25" s="7">
        <v>1824883</v>
      </c>
      <c r="M25" s="7">
        <v>2028788</v>
      </c>
      <c r="N25" s="7">
        <v>2168992</v>
      </c>
      <c r="O25" s="7">
        <v>2319457</v>
      </c>
      <c r="P25" s="7">
        <v>2505520</v>
      </c>
      <c r="Q25" s="7">
        <v>2653508</v>
      </c>
      <c r="R25" s="7">
        <v>2821357</v>
      </c>
      <c r="S25" s="7">
        <v>2946795</v>
      </c>
      <c r="T25" s="7">
        <v>3189606</v>
      </c>
      <c r="U25" s="7">
        <v>3462207</v>
      </c>
      <c r="V25" s="7">
        <v>3571420</v>
      </c>
      <c r="W25" s="7">
        <v>5967133</v>
      </c>
      <c r="X25" s="7">
        <v>7094800</v>
      </c>
      <c r="Y25" s="7">
        <v>7726319</v>
      </c>
      <c r="Z25" s="7">
        <v>7922736</v>
      </c>
      <c r="AA25" s="7">
        <v>8186795</v>
      </c>
      <c r="AB25" s="7">
        <v>9046439</v>
      </c>
      <c r="AC25" s="7">
        <v>9231655</v>
      </c>
      <c r="AD25" s="7">
        <v>9033182</v>
      </c>
      <c r="AE25" s="7">
        <v>8675678</v>
      </c>
      <c r="AF25" s="7">
        <v>8171569</v>
      </c>
      <c r="AG25" s="7">
        <v>7423909</v>
      </c>
      <c r="AH25" s="7">
        <v>6913726</v>
      </c>
      <c r="AI25" s="7">
        <v>6336758</v>
      </c>
      <c r="AJ25" s="7">
        <v>5755007</v>
      </c>
      <c r="AK25" s="7">
        <v>5253647</v>
      </c>
      <c r="AL25" s="7">
        <v>4918556</v>
      </c>
      <c r="AM25" s="7">
        <v>4572770</v>
      </c>
      <c r="AN25" s="7">
        <v>4285372</v>
      </c>
      <c r="AO25" s="7">
        <v>4021975</v>
      </c>
      <c r="AP25" s="7">
        <v>3777265</v>
      </c>
      <c r="AQ25" s="7">
        <v>3583694</v>
      </c>
      <c r="AR25" s="7">
        <v>3418223</v>
      </c>
      <c r="AS25" s="7">
        <v>3347374</v>
      </c>
      <c r="AT25" s="7">
        <v>3181000</v>
      </c>
      <c r="AU25" s="7">
        <v>2178000</v>
      </c>
      <c r="AV25" s="7">
        <v>2396000</v>
      </c>
      <c r="AW25" s="7">
        <v>2453000</v>
      </c>
      <c r="AX25" s="7">
        <v>2374000</v>
      </c>
      <c r="AY25" s="7">
        <v>2555846</v>
      </c>
      <c r="AZ25" s="7">
        <v>2464998</v>
      </c>
      <c r="BA25" s="7">
        <v>2637349</v>
      </c>
      <c r="BB25" s="7">
        <v>3475437</v>
      </c>
      <c r="BC25" s="7">
        <v>3334494</v>
      </c>
      <c r="BD25" s="7">
        <v>3743238</v>
      </c>
      <c r="BE25" s="7">
        <v>3717074</v>
      </c>
      <c r="BF25" s="11">
        <v>4325689</v>
      </c>
      <c r="BG25" s="95">
        <v>4857770</v>
      </c>
      <c r="BH25" s="95">
        <v>5914514</v>
      </c>
      <c r="BI25" s="95">
        <v>6027783</v>
      </c>
      <c r="BJ25" s="97">
        <v>6620659</v>
      </c>
      <c r="BK25" s="97">
        <v>7988597</v>
      </c>
      <c r="BL25" s="97">
        <v>9290216</v>
      </c>
      <c r="BM25" s="97">
        <v>10625423</v>
      </c>
      <c r="BN25" s="97">
        <f t="shared" ref="BN25:BO30" si="1">BM25/$BM$23*$BN$23</f>
        <v>11438427.760013603</v>
      </c>
      <c r="BO25" s="97">
        <f t="shared" si="0"/>
        <v>12316369.645996107</v>
      </c>
    </row>
    <row r="26" spans="3:67" ht="12.75" customHeight="1" x14ac:dyDescent="0.35">
      <c r="C26" s="9" t="s">
        <v>99</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v>325693</v>
      </c>
      <c r="AU26" s="7">
        <v>915788</v>
      </c>
      <c r="AV26" s="7">
        <v>862208</v>
      </c>
      <c r="AW26" s="7">
        <v>770356</v>
      </c>
      <c r="AX26" s="7">
        <v>1454272</v>
      </c>
      <c r="AY26" s="7">
        <v>2829805</v>
      </c>
      <c r="AZ26" s="7">
        <v>2427239</v>
      </c>
      <c r="BA26" s="7">
        <v>2069175</v>
      </c>
      <c r="BB26" s="7">
        <v>3600592</v>
      </c>
      <c r="BC26" s="7">
        <v>3770165</v>
      </c>
      <c r="BD26" s="7">
        <v>3811537</v>
      </c>
      <c r="BE26" s="44">
        <v>4481629</v>
      </c>
      <c r="BF26" s="11">
        <v>4728807</v>
      </c>
      <c r="BG26" s="95">
        <v>4843551</v>
      </c>
      <c r="BH26" s="95">
        <v>5456587</v>
      </c>
      <c r="BI26" s="95">
        <v>6238970</v>
      </c>
      <c r="BJ26" s="97">
        <v>6544168</v>
      </c>
      <c r="BK26" s="97">
        <v>7642490</v>
      </c>
      <c r="BL26" s="97">
        <v>8668575</v>
      </c>
      <c r="BM26" s="97">
        <v>9543867</v>
      </c>
      <c r="BN26" s="97">
        <f t="shared" si="1"/>
        <v>10274116.449827714</v>
      </c>
      <c r="BO26" s="97">
        <f t="shared" si="0"/>
        <v>11062693.111062394</v>
      </c>
    </row>
    <row r="27" spans="3:67" ht="12.75" customHeight="1" x14ac:dyDescent="0.35">
      <c r="C27" s="9" t="s">
        <v>65</v>
      </c>
      <c r="D27" s="7">
        <v>1355733</v>
      </c>
      <c r="E27" s="7">
        <v>1401691</v>
      </c>
      <c r="F27" s="7">
        <v>1606938</v>
      </c>
      <c r="G27" s="7">
        <v>1844126</v>
      </c>
      <c r="H27" s="7">
        <v>2090051</v>
      </c>
      <c r="I27" s="7">
        <v>2259905</v>
      </c>
      <c r="J27" s="7">
        <v>2418179</v>
      </c>
      <c r="K27" s="7">
        <v>2676543</v>
      </c>
      <c r="L27" s="7">
        <v>2918582</v>
      </c>
      <c r="M27" s="7">
        <v>3115947</v>
      </c>
      <c r="N27" s="7">
        <v>3333945</v>
      </c>
      <c r="O27" s="7">
        <v>3716254</v>
      </c>
      <c r="P27" s="7">
        <v>4207609</v>
      </c>
      <c r="Q27" s="7">
        <v>4774637</v>
      </c>
      <c r="R27" s="7">
        <v>5204225</v>
      </c>
      <c r="S27" s="7">
        <v>5475971</v>
      </c>
      <c r="T27" s="7">
        <v>5884076</v>
      </c>
      <c r="U27" s="7">
        <v>6734576</v>
      </c>
      <c r="V27" s="7">
        <v>7388580</v>
      </c>
      <c r="W27" s="7">
        <v>7463130</v>
      </c>
      <c r="X27" s="7">
        <v>7430446</v>
      </c>
      <c r="Y27" s="7">
        <v>7252783</v>
      </c>
      <c r="Z27" s="7">
        <v>7238966</v>
      </c>
      <c r="AA27" s="7">
        <v>7979692</v>
      </c>
      <c r="AB27" s="7">
        <v>9145059</v>
      </c>
      <c r="AC27" s="7">
        <v>10087966</v>
      </c>
      <c r="AD27" s="7">
        <v>11106298</v>
      </c>
      <c r="AE27" s="7">
        <v>12458128</v>
      </c>
      <c r="AF27" s="7">
        <v>13134654</v>
      </c>
      <c r="AG27" s="7">
        <v>14195364</v>
      </c>
      <c r="AH27" s="7">
        <v>14740757</v>
      </c>
      <c r="AI27" s="7">
        <v>15674874</v>
      </c>
      <c r="AJ27" s="7">
        <v>16881167</v>
      </c>
      <c r="AK27" s="7">
        <v>17635101</v>
      </c>
      <c r="AL27" s="7">
        <v>18971234</v>
      </c>
      <c r="AM27" s="7">
        <v>20151323</v>
      </c>
      <c r="AN27" s="7">
        <v>21213695</v>
      </c>
      <c r="AO27" s="7">
        <v>23215498</v>
      </c>
      <c r="AP27" s="7">
        <v>25193180</v>
      </c>
      <c r="AQ27" s="7">
        <v>27578839</v>
      </c>
      <c r="AR27" s="7">
        <v>29756973</v>
      </c>
      <c r="AS27" s="7">
        <v>31082102</v>
      </c>
      <c r="AT27" s="7">
        <v>30421980</v>
      </c>
      <c r="AU27" s="7">
        <v>31980000</v>
      </c>
      <c r="AV27" s="7">
        <v>34891305</v>
      </c>
      <c r="AW27" s="7">
        <v>37166558</v>
      </c>
      <c r="AX27" s="7">
        <v>37455038</v>
      </c>
      <c r="AY27" s="7">
        <v>41061877</v>
      </c>
      <c r="AZ27" s="7">
        <v>46395506</v>
      </c>
      <c r="BA27" s="7">
        <v>44244248</v>
      </c>
      <c r="BB27" s="7">
        <v>51227807</v>
      </c>
      <c r="BC27" s="7">
        <v>52946233</v>
      </c>
      <c r="BD27" s="7">
        <v>64559493</v>
      </c>
      <c r="BE27" s="7">
        <v>68903134</v>
      </c>
      <c r="BF27" s="11">
        <v>73254162</v>
      </c>
      <c r="BG27" s="95">
        <v>79163795</v>
      </c>
      <c r="BH27" s="95">
        <v>84417512</v>
      </c>
      <c r="BI27" s="95">
        <v>88358378</v>
      </c>
      <c r="BJ27" s="97">
        <v>92942507</v>
      </c>
      <c r="BK27" s="97">
        <v>97876732</v>
      </c>
      <c r="BL27" s="97">
        <v>96848828</v>
      </c>
      <c r="BM27" s="97">
        <v>100815321</v>
      </c>
      <c r="BN27" s="97">
        <f t="shared" si="1"/>
        <v>108529210.21225058</v>
      </c>
      <c r="BO27" s="97">
        <f t="shared" si="0"/>
        <v>116859230.86692679</v>
      </c>
    </row>
    <row r="28" spans="3:67" ht="12.75" customHeight="1" x14ac:dyDescent="0.35">
      <c r="C28" s="9" t="s">
        <v>66</v>
      </c>
      <c r="D28" s="7">
        <v>2651587</v>
      </c>
      <c r="E28" s="7">
        <v>2828152</v>
      </c>
      <c r="F28" s="7">
        <v>3043385</v>
      </c>
      <c r="G28" s="7">
        <v>3405403</v>
      </c>
      <c r="H28" s="7">
        <v>3865756</v>
      </c>
      <c r="I28" s="7">
        <v>4339266</v>
      </c>
      <c r="J28" s="7">
        <v>4727763</v>
      </c>
      <c r="K28" s="7">
        <v>5034086</v>
      </c>
      <c r="L28" s="7">
        <v>5235614</v>
      </c>
      <c r="M28" s="7">
        <v>5222116</v>
      </c>
      <c r="N28" s="7">
        <v>5038804</v>
      </c>
      <c r="O28" s="7">
        <v>4980919</v>
      </c>
      <c r="P28" s="7">
        <v>5035955</v>
      </c>
      <c r="Q28" s="7">
        <v>5304091</v>
      </c>
      <c r="R28" s="7">
        <v>5581876</v>
      </c>
      <c r="S28" s="7">
        <v>5938785</v>
      </c>
      <c r="T28" s="7">
        <v>6511942</v>
      </c>
      <c r="U28" s="7">
        <v>7735190</v>
      </c>
      <c r="V28" s="7">
        <v>9160409</v>
      </c>
      <c r="W28" s="7">
        <v>10654407</v>
      </c>
      <c r="X28" s="7">
        <v>11337301</v>
      </c>
      <c r="Y28" s="7">
        <v>11482287</v>
      </c>
      <c r="Z28" s="7">
        <v>11171688</v>
      </c>
      <c r="AA28" s="7">
        <v>11016282</v>
      </c>
      <c r="AB28" s="7">
        <v>11296552</v>
      </c>
      <c r="AC28" s="7">
        <v>10596325</v>
      </c>
      <c r="AD28" s="7">
        <v>9650671</v>
      </c>
      <c r="AE28" s="7">
        <v>8606627</v>
      </c>
      <c r="AF28" s="7">
        <v>8225845</v>
      </c>
      <c r="AG28" s="7">
        <v>8247377</v>
      </c>
      <c r="AH28" s="7">
        <v>8782095</v>
      </c>
      <c r="AI28" s="7">
        <v>8591225</v>
      </c>
      <c r="AJ28" s="7">
        <v>7888515</v>
      </c>
      <c r="AK28" s="7">
        <v>8086943</v>
      </c>
      <c r="AL28" s="7">
        <v>8122623</v>
      </c>
      <c r="AM28" s="7">
        <v>8224581</v>
      </c>
      <c r="AN28" s="7">
        <v>8629197</v>
      </c>
      <c r="AO28" s="7">
        <v>8920956</v>
      </c>
      <c r="AP28" s="7">
        <v>9943629</v>
      </c>
      <c r="AQ28" s="7">
        <v>10633978</v>
      </c>
      <c r="AR28" s="7">
        <v>11053300</v>
      </c>
      <c r="AS28" s="7">
        <v>11205391</v>
      </c>
      <c r="AT28" s="7">
        <v>11421000</v>
      </c>
      <c r="AU28" s="7">
        <v>10026000</v>
      </c>
      <c r="AV28" s="7">
        <v>10726000</v>
      </c>
      <c r="AW28" s="7">
        <v>11307000</v>
      </c>
      <c r="AX28" s="7">
        <v>12001000</v>
      </c>
      <c r="AY28" s="7">
        <v>10806203</v>
      </c>
      <c r="AZ28" s="7">
        <v>13737226</v>
      </c>
      <c r="BA28" s="7">
        <v>13291178</v>
      </c>
      <c r="BB28" s="7">
        <v>12436849</v>
      </c>
      <c r="BC28" s="7">
        <v>13003744</v>
      </c>
      <c r="BD28" s="7">
        <v>11487490</v>
      </c>
      <c r="BE28" s="7">
        <v>11977097</v>
      </c>
      <c r="BF28" s="11">
        <v>12403795</v>
      </c>
      <c r="BG28" s="95">
        <v>12527497</v>
      </c>
      <c r="BH28" s="95">
        <v>13204121</v>
      </c>
      <c r="BI28" s="95">
        <v>15041430</v>
      </c>
      <c r="BJ28" s="97">
        <v>15855677</v>
      </c>
      <c r="BK28" s="97">
        <v>17814130</v>
      </c>
      <c r="BL28" s="97">
        <v>19182610</v>
      </c>
      <c r="BM28" s="97">
        <v>21108554</v>
      </c>
      <c r="BN28" s="97">
        <f t="shared" si="1"/>
        <v>22723676.04069468</v>
      </c>
      <c r="BO28" s="97">
        <f t="shared" si="0"/>
        <v>24467802.717733659</v>
      </c>
    </row>
    <row r="29" spans="3:67" ht="12.75" customHeight="1" x14ac:dyDescent="0.35">
      <c r="C29" s="9" t="s">
        <v>67</v>
      </c>
      <c r="D29" s="7">
        <v>4408545</v>
      </c>
      <c r="E29" s="7">
        <v>4734961</v>
      </c>
      <c r="F29" s="7">
        <v>5176176</v>
      </c>
      <c r="G29" s="7">
        <v>5742101</v>
      </c>
      <c r="H29" s="7">
        <v>6458587</v>
      </c>
      <c r="I29" s="7">
        <v>7201849</v>
      </c>
      <c r="J29" s="7">
        <v>7660952</v>
      </c>
      <c r="K29" s="7">
        <v>8234921</v>
      </c>
      <c r="L29" s="7">
        <v>9169138</v>
      </c>
      <c r="M29" s="7">
        <v>9902199</v>
      </c>
      <c r="N29" s="7">
        <v>10181409</v>
      </c>
      <c r="O29" s="7">
        <v>10619908</v>
      </c>
      <c r="P29" s="7">
        <v>11350228</v>
      </c>
      <c r="Q29" s="7">
        <v>12561253</v>
      </c>
      <c r="R29" s="7">
        <v>13899119</v>
      </c>
      <c r="S29" s="7">
        <v>15175336</v>
      </c>
      <c r="T29" s="7">
        <v>16532391</v>
      </c>
      <c r="U29" s="7">
        <v>18639262</v>
      </c>
      <c r="V29" s="7">
        <v>20589756</v>
      </c>
      <c r="W29" s="7">
        <v>24332811</v>
      </c>
      <c r="X29" s="7">
        <v>26377883</v>
      </c>
      <c r="Y29" s="7">
        <v>27808051</v>
      </c>
      <c r="Z29" s="7">
        <v>27815219</v>
      </c>
      <c r="AA29" s="7">
        <v>27876341</v>
      </c>
      <c r="AB29" s="7">
        <v>27016085</v>
      </c>
      <c r="AC29" s="7">
        <v>24228530</v>
      </c>
      <c r="AD29" s="7">
        <v>21073725</v>
      </c>
      <c r="AE29" s="7">
        <v>17829262</v>
      </c>
      <c r="AF29" s="7">
        <v>15391379</v>
      </c>
      <c r="AG29" s="7">
        <v>14542381</v>
      </c>
      <c r="AH29" s="7">
        <v>13728224</v>
      </c>
      <c r="AI29" s="7">
        <v>14068465</v>
      </c>
      <c r="AJ29" s="7">
        <v>14485871</v>
      </c>
      <c r="AK29" s="7">
        <v>15047423</v>
      </c>
      <c r="AL29" s="7">
        <v>15762403</v>
      </c>
      <c r="AM29" s="7">
        <v>16293778</v>
      </c>
      <c r="AN29" s="7">
        <v>16843769</v>
      </c>
      <c r="AO29" s="7">
        <v>17430456</v>
      </c>
      <c r="AP29" s="7">
        <v>17398591</v>
      </c>
      <c r="AQ29" s="7">
        <v>17364826</v>
      </c>
      <c r="AR29" s="7">
        <v>10803221</v>
      </c>
      <c r="AS29" s="7">
        <v>10051456</v>
      </c>
      <c r="AT29" s="7">
        <v>14953145</v>
      </c>
      <c r="AU29" s="7">
        <v>18893637</v>
      </c>
      <c r="AV29" s="7">
        <v>17982825</v>
      </c>
      <c r="AW29" s="7">
        <v>14072424</v>
      </c>
      <c r="AX29" s="7">
        <v>10115426</v>
      </c>
      <c r="AY29" s="7">
        <v>16286248</v>
      </c>
      <c r="AZ29" s="7">
        <v>19648041</v>
      </c>
      <c r="BA29" s="7">
        <v>14190626</v>
      </c>
      <c r="BB29" s="7">
        <v>10211729</v>
      </c>
      <c r="BC29" s="7">
        <v>18126226</v>
      </c>
      <c r="BD29" s="7">
        <v>8689061</v>
      </c>
      <c r="BE29" s="7">
        <v>10084246</v>
      </c>
      <c r="BF29" s="11">
        <v>12517927</v>
      </c>
      <c r="BG29" s="95">
        <v>9956273</v>
      </c>
      <c r="BH29" s="95">
        <v>12494207</v>
      </c>
      <c r="BI29" s="95">
        <v>12621457</v>
      </c>
      <c r="BJ29" s="97">
        <v>9946574</v>
      </c>
      <c r="BK29" s="97">
        <v>10567719</v>
      </c>
      <c r="BL29" s="97">
        <v>13181494</v>
      </c>
      <c r="BM29" s="97">
        <v>22988761</v>
      </c>
      <c r="BN29" s="97">
        <f t="shared" si="1"/>
        <v>24747747.171168435</v>
      </c>
      <c r="BO29" s="97">
        <f t="shared" si="0"/>
        <v>26647228.83780336</v>
      </c>
    </row>
    <row r="30" spans="3:67" ht="12.75" customHeight="1" x14ac:dyDescent="0.35">
      <c r="C30" s="9" t="s">
        <v>68</v>
      </c>
      <c r="D30" s="7">
        <v>47523</v>
      </c>
      <c r="E30" s="7">
        <v>69006</v>
      </c>
      <c r="F30" s="7">
        <v>73829</v>
      </c>
      <c r="G30" s="7">
        <v>59932</v>
      </c>
      <c r="H30" s="7">
        <v>43809</v>
      </c>
      <c r="I30" s="7">
        <v>33915</v>
      </c>
      <c r="J30" s="7">
        <v>32456</v>
      </c>
      <c r="K30" s="7">
        <v>60850</v>
      </c>
      <c r="L30" s="7">
        <v>147276</v>
      </c>
      <c r="M30" s="7">
        <v>170016</v>
      </c>
      <c r="N30" s="7">
        <v>146276</v>
      </c>
      <c r="O30" s="7">
        <v>189778</v>
      </c>
      <c r="P30" s="7">
        <v>266154</v>
      </c>
      <c r="Q30" s="7">
        <v>277965</v>
      </c>
      <c r="R30" s="7">
        <v>216909</v>
      </c>
      <c r="S30" s="7">
        <v>170387</v>
      </c>
      <c r="T30" s="7">
        <v>143534</v>
      </c>
      <c r="U30" s="7">
        <v>491755</v>
      </c>
      <c r="V30" s="7">
        <v>1147608</v>
      </c>
      <c r="W30" s="7">
        <v>1390863</v>
      </c>
      <c r="X30" s="7">
        <v>1456359</v>
      </c>
      <c r="Y30" s="7">
        <v>1342159</v>
      </c>
      <c r="Z30" s="7">
        <v>1127227</v>
      </c>
      <c r="AA30" s="7">
        <v>887945</v>
      </c>
      <c r="AB30" s="7">
        <v>623093</v>
      </c>
      <c r="AC30" s="7">
        <v>307067</v>
      </c>
      <c r="AD30" s="7">
        <v>122725</v>
      </c>
      <c r="AE30" s="7">
        <v>45713</v>
      </c>
      <c r="AF30" s="7">
        <v>20616</v>
      </c>
      <c r="AG30" s="7">
        <v>11575</v>
      </c>
      <c r="AH30" s="7">
        <v>6506</v>
      </c>
      <c r="AI30" s="7">
        <v>3786</v>
      </c>
      <c r="AJ30" s="7">
        <v>1984</v>
      </c>
      <c r="AK30" s="11" t="s">
        <v>123</v>
      </c>
      <c r="AL30" s="11" t="s">
        <v>123</v>
      </c>
      <c r="AM30" s="11" t="s">
        <v>123</v>
      </c>
      <c r="AN30" s="11" t="s">
        <v>123</v>
      </c>
      <c r="AO30" s="11" t="s">
        <v>123</v>
      </c>
      <c r="AP30" s="11" t="s">
        <v>123</v>
      </c>
      <c r="AQ30" s="11" t="s">
        <v>123</v>
      </c>
      <c r="AR30" s="11" t="s">
        <v>123</v>
      </c>
      <c r="AS30" s="11" t="s">
        <v>123</v>
      </c>
      <c r="AT30" s="11" t="s">
        <v>123</v>
      </c>
      <c r="AU30" s="7">
        <v>195950</v>
      </c>
      <c r="AV30" s="7">
        <v>225778</v>
      </c>
      <c r="AW30" s="7">
        <v>249715</v>
      </c>
      <c r="AX30" s="7">
        <v>271954</v>
      </c>
      <c r="AY30" s="7">
        <v>347224</v>
      </c>
      <c r="AZ30" s="7">
        <v>391213</v>
      </c>
      <c r="BA30" s="7">
        <v>472831</v>
      </c>
      <c r="BB30" s="7">
        <v>634283</v>
      </c>
      <c r="BC30" s="7">
        <v>722409</v>
      </c>
      <c r="BD30" s="7">
        <v>734065</v>
      </c>
      <c r="BE30" s="7">
        <v>746627</v>
      </c>
      <c r="BF30" s="11">
        <v>752327</v>
      </c>
      <c r="BG30" s="95">
        <v>757809</v>
      </c>
      <c r="BH30" s="95">
        <v>743955</v>
      </c>
      <c r="BI30" s="95">
        <v>769178</v>
      </c>
      <c r="BJ30" s="97">
        <v>834632</v>
      </c>
      <c r="BK30" s="97">
        <v>862374</v>
      </c>
      <c r="BL30" s="97">
        <v>962317</v>
      </c>
      <c r="BM30" s="97">
        <v>1097852</v>
      </c>
      <c r="BN30" s="97">
        <f t="shared" si="1"/>
        <v>1181854.1994221269</v>
      </c>
      <c r="BO30" s="97">
        <f>BN30/$BN$23*$BO$23</f>
        <v>1272565.9061852049</v>
      </c>
    </row>
    <row r="31" spans="3:67" ht="12.75" customHeight="1" x14ac:dyDescent="0.3">
      <c r="C31" s="1" t="s">
        <v>0</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11"/>
      <c r="BG31" s="95"/>
      <c r="BH31" s="95"/>
      <c r="BI31" s="95"/>
      <c r="BJ31" s="95"/>
      <c r="BK31" s="95"/>
      <c r="BL31" s="95"/>
      <c r="BM31" s="95"/>
      <c r="BN31" s="95"/>
      <c r="BO31" s="95"/>
    </row>
    <row r="32" spans="3:67" ht="12.75" customHeight="1" x14ac:dyDescent="0.35">
      <c r="C32" s="16" t="s">
        <v>69</v>
      </c>
      <c r="D32" s="7">
        <v>11136073</v>
      </c>
      <c r="E32" s="7">
        <v>11819926</v>
      </c>
      <c r="F32" s="7">
        <v>13176959</v>
      </c>
      <c r="G32" s="7">
        <v>14579582</v>
      </c>
      <c r="H32" s="7">
        <v>15306930</v>
      </c>
      <c r="I32" s="7">
        <v>16894897</v>
      </c>
      <c r="J32" s="7">
        <v>18527052</v>
      </c>
      <c r="K32" s="7">
        <v>19592588</v>
      </c>
      <c r="L32" s="7">
        <v>19192320</v>
      </c>
      <c r="M32" s="7">
        <v>20004960</v>
      </c>
      <c r="N32" s="7">
        <v>21262659</v>
      </c>
      <c r="O32" s="7">
        <v>23998571</v>
      </c>
      <c r="P32" s="7">
        <v>26720062</v>
      </c>
      <c r="Q32" s="7">
        <v>31580354</v>
      </c>
      <c r="R32" s="7">
        <v>35109684</v>
      </c>
      <c r="S32" s="7">
        <v>39752777</v>
      </c>
      <c r="T32" s="7">
        <v>45652689</v>
      </c>
      <c r="U32" s="7">
        <v>52569982</v>
      </c>
      <c r="V32" s="7">
        <v>60440998</v>
      </c>
      <c r="W32" s="7">
        <v>71742137</v>
      </c>
      <c r="X32" s="7">
        <v>77159601</v>
      </c>
      <c r="Y32" s="7">
        <v>83782208</v>
      </c>
      <c r="Z32" s="7">
        <v>87193913</v>
      </c>
      <c r="AA32" s="7">
        <v>88106779</v>
      </c>
      <c r="AB32" s="7">
        <v>87420023</v>
      </c>
      <c r="AC32" s="7">
        <v>78064559</v>
      </c>
      <c r="AD32" s="7">
        <v>67220161</v>
      </c>
      <c r="AE32" s="7">
        <v>62697543</v>
      </c>
      <c r="AF32" s="7">
        <v>62308927</v>
      </c>
      <c r="AG32" s="7">
        <v>62268982</v>
      </c>
      <c r="AH32" s="7">
        <v>63482823</v>
      </c>
      <c r="AI32" s="7">
        <v>64422903</v>
      </c>
      <c r="AJ32" s="7">
        <v>63686475</v>
      </c>
      <c r="AK32" s="7">
        <v>65878849</v>
      </c>
      <c r="AL32" s="7">
        <v>69017203</v>
      </c>
      <c r="AM32" s="7">
        <v>71262319</v>
      </c>
      <c r="AN32" s="7">
        <v>74150521</v>
      </c>
      <c r="AO32" s="7">
        <v>78393822</v>
      </c>
      <c r="AP32" s="7">
        <v>81526050</v>
      </c>
      <c r="AQ32" s="7">
        <v>80490057</v>
      </c>
      <c r="AR32" s="7">
        <v>79206060</v>
      </c>
      <c r="AS32" s="7">
        <v>82123435</v>
      </c>
      <c r="AT32" s="7">
        <v>88910829</v>
      </c>
      <c r="AU32" s="7">
        <v>83699555</v>
      </c>
      <c r="AV32" s="7">
        <v>93415679</v>
      </c>
      <c r="AW32" s="7">
        <v>95187185</v>
      </c>
      <c r="AX32" s="7">
        <v>102319434</v>
      </c>
      <c r="AY32" s="7">
        <v>109025002</v>
      </c>
      <c r="AZ32" s="7">
        <v>113161260</v>
      </c>
      <c r="BA32" s="7">
        <v>122366725</v>
      </c>
      <c r="BB32" s="7">
        <v>124865309</v>
      </c>
      <c r="BC32" s="7">
        <v>127281365</v>
      </c>
      <c r="BD32" s="7">
        <v>124152487</v>
      </c>
      <c r="BE32" s="7">
        <v>130171958</v>
      </c>
      <c r="BF32" s="11">
        <v>148421130</v>
      </c>
      <c r="BG32" s="95">
        <v>147968795</v>
      </c>
      <c r="BH32" s="95">
        <v>148183780</v>
      </c>
      <c r="BI32" s="97">
        <v>154182166</v>
      </c>
      <c r="BJ32" s="97">
        <v>156831966</v>
      </c>
      <c r="BK32" s="97">
        <v>152551145</v>
      </c>
      <c r="BL32" s="97">
        <v>152608468</v>
      </c>
      <c r="BM32" s="97">
        <v>149858504</v>
      </c>
      <c r="BN32" s="97">
        <v>154826805</v>
      </c>
      <c r="BO32" s="97">
        <v>159225667</v>
      </c>
    </row>
    <row r="33" spans="3:68" ht="12.75" customHeight="1" x14ac:dyDescent="0.35">
      <c r="C33" s="9" t="s">
        <v>63</v>
      </c>
      <c r="D33" s="7">
        <v>1509061</v>
      </c>
      <c r="E33" s="7">
        <v>1673393</v>
      </c>
      <c r="F33" s="7">
        <v>1868097</v>
      </c>
      <c r="G33" s="7">
        <v>2146954</v>
      </c>
      <c r="H33" s="7">
        <v>2311117</v>
      </c>
      <c r="I33" s="7">
        <v>2615293</v>
      </c>
      <c r="J33" s="7">
        <v>3051943</v>
      </c>
      <c r="K33" s="7">
        <v>3553601</v>
      </c>
      <c r="L33" s="7">
        <v>3852970</v>
      </c>
      <c r="M33" s="7">
        <v>4532871</v>
      </c>
      <c r="N33" s="7">
        <v>5303116</v>
      </c>
      <c r="O33" s="7">
        <v>6070545</v>
      </c>
      <c r="P33" s="7">
        <v>6591759</v>
      </c>
      <c r="Q33" s="7">
        <v>7827546</v>
      </c>
      <c r="R33" s="7">
        <v>9515860</v>
      </c>
      <c r="S33" s="7">
        <v>10680641</v>
      </c>
      <c r="T33" s="7">
        <v>12115639</v>
      </c>
      <c r="U33" s="7">
        <v>13338805</v>
      </c>
      <c r="V33" s="7">
        <v>14707824</v>
      </c>
      <c r="W33" s="7">
        <v>17842439</v>
      </c>
      <c r="X33" s="7">
        <v>19511718</v>
      </c>
      <c r="Y33" s="7">
        <v>21010020</v>
      </c>
      <c r="Z33" s="7">
        <v>20309620</v>
      </c>
      <c r="AA33" s="7">
        <v>19156137</v>
      </c>
      <c r="AB33" s="7">
        <v>17868609</v>
      </c>
      <c r="AC33" s="7">
        <v>13833717</v>
      </c>
      <c r="AD33" s="7">
        <v>10198209</v>
      </c>
      <c r="AE33" s="7">
        <v>9279862</v>
      </c>
      <c r="AF33" s="7">
        <v>8674622</v>
      </c>
      <c r="AG33" s="7">
        <v>9444862</v>
      </c>
      <c r="AH33" s="7">
        <v>9745477</v>
      </c>
      <c r="AI33" s="7">
        <v>10115291</v>
      </c>
      <c r="AJ33" s="7">
        <v>10237792</v>
      </c>
      <c r="AK33" s="7">
        <v>10429835</v>
      </c>
      <c r="AL33" s="7">
        <v>11063985</v>
      </c>
      <c r="AM33" s="7">
        <v>12342519</v>
      </c>
      <c r="AN33" s="7">
        <v>13877867</v>
      </c>
      <c r="AO33" s="7">
        <v>14844151</v>
      </c>
      <c r="AP33" s="7">
        <v>16382637</v>
      </c>
      <c r="AQ33" s="7">
        <v>15509734</v>
      </c>
      <c r="AR33" s="7">
        <v>16687385</v>
      </c>
      <c r="AS33" s="7">
        <v>20000000</v>
      </c>
      <c r="AT33" s="7">
        <v>20491000</v>
      </c>
      <c r="AU33" s="7">
        <v>20167247</v>
      </c>
      <c r="AV33" s="7">
        <v>22040316</v>
      </c>
      <c r="AW33" s="7">
        <v>24052920</v>
      </c>
      <c r="AX33" s="7">
        <v>26965061</v>
      </c>
      <c r="AY33" s="7">
        <v>31421824</v>
      </c>
      <c r="AZ33" s="7">
        <v>36023495</v>
      </c>
      <c r="BA33" s="7">
        <v>38986948</v>
      </c>
      <c r="BB33" s="7">
        <v>39230652</v>
      </c>
      <c r="BC33" s="7">
        <v>41085284</v>
      </c>
      <c r="BD33" s="7">
        <v>42679741</v>
      </c>
      <c r="BE33" s="7">
        <v>44015862</v>
      </c>
      <c r="BF33" s="11">
        <v>47887186</v>
      </c>
      <c r="BG33" s="95">
        <v>48283041</v>
      </c>
      <c r="BH33" s="95">
        <v>49376260</v>
      </c>
      <c r="BI33" s="97">
        <v>51129210</v>
      </c>
      <c r="BJ33" s="97">
        <v>53387956</v>
      </c>
      <c r="BK33" s="97">
        <v>52951543</v>
      </c>
      <c r="BL33" s="97">
        <v>55301307</v>
      </c>
      <c r="BM33" s="97">
        <v>56596548</v>
      </c>
      <c r="BN33" s="97">
        <f>BM33/$BM$32*$BN$32</f>
        <v>58472909.224218197</v>
      </c>
      <c r="BO33" s="97">
        <f t="shared" ref="BO33:BO35" si="2">BN33/$BN$32*$BO$32</f>
        <v>60134212.371408135</v>
      </c>
      <c r="BP33" s="59"/>
    </row>
    <row r="34" spans="3:68" ht="12.75" customHeight="1" x14ac:dyDescent="0.35">
      <c r="C34" s="9" t="s">
        <v>70</v>
      </c>
      <c r="D34" s="7">
        <v>369168</v>
      </c>
      <c r="E34" s="7">
        <v>436551</v>
      </c>
      <c r="F34" s="7">
        <v>489448</v>
      </c>
      <c r="G34" s="7">
        <v>522531</v>
      </c>
      <c r="H34" s="7">
        <v>566642</v>
      </c>
      <c r="I34" s="7">
        <v>630978</v>
      </c>
      <c r="J34" s="7">
        <v>648961</v>
      </c>
      <c r="K34" s="7">
        <v>702280</v>
      </c>
      <c r="L34" s="7">
        <v>723062</v>
      </c>
      <c r="M34" s="7">
        <v>690893</v>
      </c>
      <c r="N34" s="7">
        <v>715373</v>
      </c>
      <c r="O34" s="7">
        <v>697695</v>
      </c>
      <c r="P34" s="7">
        <v>710248</v>
      </c>
      <c r="Q34" s="7">
        <v>802512</v>
      </c>
      <c r="R34" s="7">
        <v>960889</v>
      </c>
      <c r="S34" s="7">
        <v>1639435</v>
      </c>
      <c r="T34" s="7">
        <v>1745859</v>
      </c>
      <c r="U34" s="7">
        <v>2937219</v>
      </c>
      <c r="V34" s="7">
        <v>5433200</v>
      </c>
      <c r="W34" s="7">
        <v>8792794</v>
      </c>
      <c r="X34" s="7">
        <v>10827139</v>
      </c>
      <c r="Y34" s="7">
        <v>13716495</v>
      </c>
      <c r="Z34" s="7">
        <v>14008779</v>
      </c>
      <c r="AA34" s="7">
        <v>13877781</v>
      </c>
      <c r="AB34" s="7">
        <v>14832430</v>
      </c>
      <c r="AC34" s="7">
        <v>15884319</v>
      </c>
      <c r="AD34" s="7">
        <v>15572185</v>
      </c>
      <c r="AE34" s="7">
        <v>15246835</v>
      </c>
      <c r="AF34" s="7">
        <v>13925583</v>
      </c>
      <c r="AG34" s="7">
        <v>11705845</v>
      </c>
      <c r="AH34" s="7">
        <v>10119848</v>
      </c>
      <c r="AI34" s="7">
        <v>8865776</v>
      </c>
      <c r="AJ34" s="7">
        <v>7711693</v>
      </c>
      <c r="AK34" s="7">
        <v>6735161</v>
      </c>
      <c r="AL34" s="7">
        <v>6498477</v>
      </c>
      <c r="AM34" s="7">
        <v>5496596</v>
      </c>
      <c r="AN34" s="7">
        <v>4983948</v>
      </c>
      <c r="AO34" s="7">
        <v>4549888</v>
      </c>
      <c r="AP34" s="7">
        <v>4245007</v>
      </c>
      <c r="AQ34" s="7">
        <v>4263493</v>
      </c>
      <c r="AR34" s="7">
        <v>4208278</v>
      </c>
      <c r="AS34" s="7">
        <v>4150979</v>
      </c>
      <c r="AT34" s="7">
        <v>3973000</v>
      </c>
      <c r="AU34" s="7">
        <v>3646000</v>
      </c>
      <c r="AV34" s="7">
        <v>3244000</v>
      </c>
      <c r="AW34" s="7">
        <v>3008000</v>
      </c>
      <c r="AX34" s="7">
        <v>2734000</v>
      </c>
      <c r="AY34" s="7">
        <v>3117195</v>
      </c>
      <c r="AZ34" s="7">
        <v>2972189</v>
      </c>
      <c r="BA34" s="7">
        <v>3344724</v>
      </c>
      <c r="BB34" s="7">
        <v>3642459</v>
      </c>
      <c r="BC34" s="7">
        <v>3545409</v>
      </c>
      <c r="BD34" s="7">
        <v>3355025</v>
      </c>
      <c r="BE34" s="7">
        <v>2836595</v>
      </c>
      <c r="BF34" s="11">
        <v>3550210</v>
      </c>
      <c r="BG34" s="95">
        <v>3748543</v>
      </c>
      <c r="BH34" s="95">
        <v>3783890</v>
      </c>
      <c r="BI34" s="97">
        <v>3959372</v>
      </c>
      <c r="BJ34" s="97">
        <v>3892902</v>
      </c>
      <c r="BK34" s="97">
        <v>3809969</v>
      </c>
      <c r="BL34" s="97">
        <v>3678478</v>
      </c>
      <c r="BM34" s="97">
        <v>3364964</v>
      </c>
      <c r="BN34" s="97">
        <f t="shared" ref="BN34:BO36" si="3">BM34/$BM$32*$BN$32</f>
        <v>3476523.5949507412</v>
      </c>
      <c r="BO34" s="97">
        <f t="shared" si="2"/>
        <v>3575296.8502273853</v>
      </c>
      <c r="BP34" s="59"/>
    </row>
    <row r="35" spans="3:68" ht="12.75" customHeight="1" x14ac:dyDescent="0.35">
      <c r="C35" s="9" t="s">
        <v>65</v>
      </c>
      <c r="D35" s="7">
        <v>4716945</v>
      </c>
      <c r="E35" s="7">
        <v>5023481</v>
      </c>
      <c r="F35" s="7">
        <v>5650609</v>
      </c>
      <c r="G35" s="7">
        <v>6286305</v>
      </c>
      <c r="H35" s="7">
        <v>6605571</v>
      </c>
      <c r="I35" s="7">
        <v>7254628</v>
      </c>
      <c r="J35" s="7">
        <v>8064148</v>
      </c>
      <c r="K35" s="7">
        <v>8761610</v>
      </c>
      <c r="L35" s="7">
        <v>9185089</v>
      </c>
      <c r="M35" s="7">
        <v>9761598</v>
      </c>
      <c r="N35" s="7">
        <v>10491171</v>
      </c>
      <c r="O35" s="7">
        <v>11810931</v>
      </c>
      <c r="P35" s="7">
        <v>13527275</v>
      </c>
      <c r="Q35" s="7">
        <v>16222596</v>
      </c>
      <c r="R35" s="7">
        <v>17234913</v>
      </c>
      <c r="S35" s="7">
        <v>19050762</v>
      </c>
      <c r="T35" s="7">
        <v>22001974</v>
      </c>
      <c r="U35" s="7">
        <v>24294841</v>
      </c>
      <c r="V35" s="7">
        <v>26717825</v>
      </c>
      <c r="W35" s="7">
        <v>29327405</v>
      </c>
      <c r="X35" s="7">
        <v>29985795</v>
      </c>
      <c r="Y35" s="7">
        <v>31214694</v>
      </c>
      <c r="Z35" s="7">
        <v>34322015</v>
      </c>
      <c r="AA35" s="7">
        <v>37075109</v>
      </c>
      <c r="AB35" s="7">
        <v>37618984</v>
      </c>
      <c r="AC35" s="7">
        <v>33737631</v>
      </c>
      <c r="AD35" s="7">
        <v>29678316</v>
      </c>
      <c r="AE35" s="7">
        <v>27588797</v>
      </c>
      <c r="AF35" s="7">
        <v>28308722</v>
      </c>
      <c r="AG35" s="7">
        <v>29243276</v>
      </c>
      <c r="AH35" s="7">
        <v>31267500</v>
      </c>
      <c r="AI35" s="7">
        <v>32854335</v>
      </c>
      <c r="AJ35" s="7">
        <v>32911989</v>
      </c>
      <c r="AK35" s="7">
        <v>34938855</v>
      </c>
      <c r="AL35" s="7">
        <v>36729740</v>
      </c>
      <c r="AM35" s="7">
        <v>37748207</v>
      </c>
      <c r="AN35" s="7">
        <v>38368022</v>
      </c>
      <c r="AO35" s="7">
        <v>41049702</v>
      </c>
      <c r="AP35" s="7">
        <v>42188408</v>
      </c>
      <c r="AQ35" s="7">
        <v>41351980</v>
      </c>
      <c r="AR35" s="7">
        <v>44854281</v>
      </c>
      <c r="AS35" s="7">
        <v>45025160</v>
      </c>
      <c r="AT35" s="7">
        <v>44752500</v>
      </c>
      <c r="AU35" s="7">
        <v>44479303</v>
      </c>
      <c r="AV35" s="7">
        <v>46544934</v>
      </c>
      <c r="AW35" s="7">
        <v>48650364</v>
      </c>
      <c r="AX35" s="7">
        <v>48372335</v>
      </c>
      <c r="AY35" s="7">
        <v>54001860</v>
      </c>
      <c r="AZ35" s="7">
        <v>56307741</v>
      </c>
      <c r="BA35" s="7">
        <v>57155563</v>
      </c>
      <c r="BB35" s="7">
        <v>56176988</v>
      </c>
      <c r="BC35" s="7">
        <v>59189718</v>
      </c>
      <c r="BD35" s="7">
        <v>59878041</v>
      </c>
      <c r="BE35" s="7">
        <v>63720321</v>
      </c>
      <c r="BF35" s="11">
        <v>70737959</v>
      </c>
      <c r="BG35" s="95">
        <v>73177901</v>
      </c>
      <c r="BH35" s="95">
        <v>73233553</v>
      </c>
      <c r="BI35" s="97">
        <v>73307370</v>
      </c>
      <c r="BJ35" s="97">
        <v>75375051</v>
      </c>
      <c r="BK35" s="97">
        <v>71125036</v>
      </c>
      <c r="BL35" s="97">
        <v>63116253</v>
      </c>
      <c r="BM35" s="97">
        <v>65084336</v>
      </c>
      <c r="BN35" s="97">
        <f t="shared" si="3"/>
        <v>67242095.239563316</v>
      </c>
      <c r="BO35" s="97">
        <f t="shared" si="2"/>
        <v>69152544.128240556</v>
      </c>
      <c r="BP35" s="59"/>
    </row>
    <row r="36" spans="3:68" ht="12.75" customHeight="1" x14ac:dyDescent="0.35">
      <c r="C36" s="9" t="s">
        <v>67</v>
      </c>
      <c r="D36" s="7">
        <v>4540901</v>
      </c>
      <c r="E36" s="7">
        <v>4686498</v>
      </c>
      <c r="F36" s="7">
        <v>5168802</v>
      </c>
      <c r="G36" s="7">
        <v>5623796</v>
      </c>
      <c r="H36" s="7">
        <v>5823604</v>
      </c>
      <c r="I36" s="7">
        <v>6393999</v>
      </c>
      <c r="J36" s="7">
        <v>6762001</v>
      </c>
      <c r="K36" s="7">
        <v>6575100</v>
      </c>
      <c r="L36" s="7">
        <v>5431198</v>
      </c>
      <c r="M36" s="7">
        <v>5019600</v>
      </c>
      <c r="N36" s="7">
        <v>4752999</v>
      </c>
      <c r="O36" s="7">
        <v>5419400</v>
      </c>
      <c r="P36" s="7">
        <v>5890780</v>
      </c>
      <c r="Q36" s="7">
        <v>6727700</v>
      </c>
      <c r="R36" s="7">
        <v>7398021</v>
      </c>
      <c r="S36" s="7">
        <v>8381940</v>
      </c>
      <c r="T36" s="7">
        <v>9789217</v>
      </c>
      <c r="U36" s="7">
        <v>11999118</v>
      </c>
      <c r="V36" s="7">
        <v>13582149</v>
      </c>
      <c r="W36" s="7">
        <v>15779499</v>
      </c>
      <c r="X36" s="7">
        <v>16834950</v>
      </c>
      <c r="Y36" s="7">
        <v>17840998</v>
      </c>
      <c r="Z36" s="7">
        <v>18553499</v>
      </c>
      <c r="AA36" s="7">
        <v>17997751</v>
      </c>
      <c r="AB36" s="7">
        <v>17100000</v>
      </c>
      <c r="AC36" s="7">
        <v>14608892</v>
      </c>
      <c r="AD36" s="7">
        <v>11771450</v>
      </c>
      <c r="AE36" s="7">
        <v>10582049</v>
      </c>
      <c r="AF36" s="7">
        <v>11400000</v>
      </c>
      <c r="AG36" s="7">
        <v>11874999</v>
      </c>
      <c r="AH36" s="7">
        <v>12349997</v>
      </c>
      <c r="AI36" s="7">
        <v>12587500</v>
      </c>
      <c r="AJ36" s="7">
        <v>12825001</v>
      </c>
      <c r="AK36" s="7">
        <v>13774998</v>
      </c>
      <c r="AL36" s="7">
        <v>14725001</v>
      </c>
      <c r="AM36" s="7">
        <v>15674997</v>
      </c>
      <c r="AN36" s="7">
        <v>16920683</v>
      </c>
      <c r="AO36" s="7">
        <v>17950081</v>
      </c>
      <c r="AP36" s="7">
        <v>18709998</v>
      </c>
      <c r="AQ36" s="7">
        <v>19364850</v>
      </c>
      <c r="AR36" s="7">
        <v>13456116</v>
      </c>
      <c r="AS36" s="7">
        <v>12947295</v>
      </c>
      <c r="AT36" s="7">
        <v>19694329</v>
      </c>
      <c r="AU36" s="7">
        <v>15407005</v>
      </c>
      <c r="AV36" s="7">
        <v>21586429</v>
      </c>
      <c r="AW36" s="7">
        <v>19475901</v>
      </c>
      <c r="AX36" s="7">
        <v>24248038</v>
      </c>
      <c r="AY36" s="7">
        <v>20484123</v>
      </c>
      <c r="AZ36" s="7">
        <v>17857835</v>
      </c>
      <c r="BA36" s="7">
        <v>22879490</v>
      </c>
      <c r="BB36" s="7">
        <v>25815210</v>
      </c>
      <c r="BC36" s="7">
        <v>23460955</v>
      </c>
      <c r="BD36" s="7">
        <v>18239680</v>
      </c>
      <c r="BE36" s="7">
        <v>19599180</v>
      </c>
      <c r="BF36" s="11">
        <v>26245776</v>
      </c>
      <c r="BG36" s="95">
        <v>22759310</v>
      </c>
      <c r="BH36" s="95">
        <v>21790077</v>
      </c>
      <c r="BI36" s="97">
        <v>25786214</v>
      </c>
      <c r="BJ36" s="97">
        <v>24176057</v>
      </c>
      <c r="BK36" s="97">
        <v>24664597</v>
      </c>
      <c r="BL36" s="97">
        <v>30512430</v>
      </c>
      <c r="BM36" s="97">
        <v>24812656</v>
      </c>
      <c r="BN36" s="97">
        <f t="shared" si="3"/>
        <v>25635276.941267744</v>
      </c>
      <c r="BO36" s="97">
        <f>BN36/$BN$32*$BO$32</f>
        <v>26363613.650123931</v>
      </c>
      <c r="BP36" s="59"/>
    </row>
    <row r="37" spans="3:68" ht="12.75" customHeight="1" x14ac:dyDescent="0.3">
      <c r="C37" s="33" t="s">
        <v>100</v>
      </c>
      <c r="D37" s="34">
        <v>1960</v>
      </c>
      <c r="E37" s="34">
        <v>1961</v>
      </c>
      <c r="F37" s="34">
        <v>1962</v>
      </c>
      <c r="G37" s="34">
        <v>1963</v>
      </c>
      <c r="H37" s="34">
        <v>1964</v>
      </c>
      <c r="I37" s="34">
        <v>1965</v>
      </c>
      <c r="J37" s="34">
        <v>1966</v>
      </c>
      <c r="K37" s="34">
        <v>1967</v>
      </c>
      <c r="L37" s="34">
        <v>1968</v>
      </c>
      <c r="M37" s="34">
        <v>1969</v>
      </c>
      <c r="N37" s="34">
        <v>1970</v>
      </c>
      <c r="O37" s="34">
        <v>1971</v>
      </c>
      <c r="P37" s="34">
        <v>1972</v>
      </c>
      <c r="Q37" s="34">
        <v>1973</v>
      </c>
      <c r="R37" s="34">
        <v>1974</v>
      </c>
      <c r="S37" s="34">
        <v>1975</v>
      </c>
      <c r="T37" s="34">
        <v>1976</v>
      </c>
      <c r="U37" s="34">
        <v>1977</v>
      </c>
      <c r="V37" s="34">
        <v>1978</v>
      </c>
      <c r="W37" s="34">
        <v>1979</v>
      </c>
      <c r="X37" s="34">
        <v>1980</v>
      </c>
      <c r="Y37" s="34">
        <v>1981</v>
      </c>
      <c r="Z37" s="34">
        <v>1982</v>
      </c>
      <c r="AA37" s="34">
        <v>1983</v>
      </c>
      <c r="AB37" s="34">
        <v>1984</v>
      </c>
      <c r="AC37" s="34">
        <v>1985</v>
      </c>
      <c r="AD37" s="34">
        <v>1986</v>
      </c>
      <c r="AE37" s="34">
        <v>1987</v>
      </c>
      <c r="AF37" s="34">
        <v>1988</v>
      </c>
      <c r="AG37" s="34">
        <v>1989</v>
      </c>
      <c r="AH37" s="34">
        <v>1990</v>
      </c>
      <c r="AI37" s="34">
        <v>1991</v>
      </c>
      <c r="AJ37" s="34">
        <v>1992</v>
      </c>
      <c r="AK37" s="34">
        <v>1993</v>
      </c>
      <c r="AL37" s="34">
        <v>1994</v>
      </c>
      <c r="AM37" s="34">
        <v>1995</v>
      </c>
      <c r="AN37" s="34">
        <v>1996</v>
      </c>
      <c r="AO37" s="34">
        <v>1997</v>
      </c>
      <c r="AP37" s="34">
        <v>1998</v>
      </c>
      <c r="AQ37" s="34">
        <v>1999</v>
      </c>
      <c r="AR37" s="34">
        <v>2000</v>
      </c>
      <c r="AS37" s="34">
        <v>2001</v>
      </c>
      <c r="AT37" s="34">
        <v>2002</v>
      </c>
      <c r="AU37" s="34">
        <v>2003</v>
      </c>
      <c r="AV37" s="34">
        <v>2004</v>
      </c>
      <c r="AW37" s="34">
        <v>2005</v>
      </c>
      <c r="AX37" s="34">
        <v>2006</v>
      </c>
      <c r="AY37" s="34">
        <v>2007</v>
      </c>
      <c r="AZ37" s="34">
        <v>2008</v>
      </c>
      <c r="BA37" s="34">
        <v>2009</v>
      </c>
      <c r="BB37" s="34">
        <v>2010</v>
      </c>
      <c r="BC37" s="34">
        <v>2011</v>
      </c>
      <c r="BD37" s="34"/>
      <c r="BE37" s="34"/>
      <c r="BF37" s="46"/>
      <c r="BG37" s="98"/>
      <c r="BH37" s="98"/>
      <c r="BI37" s="98"/>
      <c r="BJ37" s="98"/>
      <c r="BK37" s="98"/>
      <c r="BL37" s="98"/>
      <c r="BM37" s="98"/>
      <c r="BN37" s="98"/>
      <c r="BO37" s="98"/>
      <c r="BP37" s="59"/>
    </row>
    <row r="38" spans="3:68" ht="12.75" customHeight="1" x14ac:dyDescent="0.3">
      <c r="C38" s="15" t="s">
        <v>71</v>
      </c>
      <c r="D38" s="7">
        <f>D13-D22</f>
        <v>151904472</v>
      </c>
      <c r="E38" s="7">
        <f t="shared" ref="E38:BG38" si="4">E13-E22</f>
        <v>157493415</v>
      </c>
      <c r="F38" s="7">
        <f t="shared" si="4"/>
        <v>162205040</v>
      </c>
      <c r="G38" s="7">
        <f t="shared" si="4"/>
        <v>167134394</v>
      </c>
      <c r="H38" s="7">
        <f t="shared" si="4"/>
        <v>172081037</v>
      </c>
      <c r="I38" s="7">
        <f t="shared" si="4"/>
        <v>185006838</v>
      </c>
      <c r="J38" s="7">
        <f t="shared" si="4"/>
        <v>194799811</v>
      </c>
      <c r="K38" s="7">
        <f t="shared" si="4"/>
        <v>203866586</v>
      </c>
      <c r="L38" s="7">
        <f t="shared" si="4"/>
        <v>213239044</v>
      </c>
      <c r="M38" s="7">
        <f t="shared" si="4"/>
        <v>221402007</v>
      </c>
      <c r="N38" s="7">
        <f t="shared" si="4"/>
        <v>230322008</v>
      </c>
      <c r="O38" s="7">
        <f t="shared" si="4"/>
        <v>248935513</v>
      </c>
      <c r="P38" s="7">
        <f t="shared" si="4"/>
        <v>281833559</v>
      </c>
      <c r="Q38" s="7">
        <f t="shared" si="4"/>
        <v>351725297</v>
      </c>
      <c r="R38" s="7">
        <f t="shared" si="4"/>
        <v>374509083</v>
      </c>
      <c r="S38" s="7">
        <f t="shared" si="4"/>
        <v>427282520</v>
      </c>
      <c r="T38" s="7">
        <f t="shared" si="4"/>
        <v>496579252</v>
      </c>
      <c r="U38" s="7">
        <f t="shared" si="4"/>
        <v>543103738</v>
      </c>
      <c r="V38" s="7">
        <f t="shared" si="4"/>
        <v>653878781</v>
      </c>
      <c r="W38" s="7">
        <f t="shared" si="4"/>
        <v>767162138</v>
      </c>
      <c r="X38" s="7">
        <f t="shared" si="4"/>
        <v>837990159</v>
      </c>
      <c r="Y38" s="7">
        <f t="shared" si="4"/>
        <v>820209991</v>
      </c>
      <c r="Z38" s="7">
        <f t="shared" si="4"/>
        <v>778525420</v>
      </c>
      <c r="AA38" s="7">
        <f t="shared" si="4"/>
        <v>773122345</v>
      </c>
      <c r="AB38" s="7">
        <f t="shared" si="4"/>
        <v>708997897</v>
      </c>
      <c r="AC38" s="7">
        <f t="shared" si="4"/>
        <v>603753369</v>
      </c>
      <c r="AD38" s="7">
        <f t="shared" si="4"/>
        <v>570709437</v>
      </c>
      <c r="AE38" s="7">
        <f t="shared" si="4"/>
        <v>617971250</v>
      </c>
      <c r="AF38" s="7">
        <f t="shared" si="4"/>
        <v>655387313</v>
      </c>
      <c r="AG38" s="7">
        <f t="shared" si="4"/>
        <v>682700656</v>
      </c>
      <c r="AH38" s="7">
        <f t="shared" si="4"/>
        <v>709492710</v>
      </c>
      <c r="AI38" s="7">
        <f t="shared" si="4"/>
        <v>712294769</v>
      </c>
      <c r="AJ38" s="7">
        <f t="shared" si="4"/>
        <v>736197005</v>
      </c>
      <c r="AK38" s="7">
        <f t="shared" si="4"/>
        <v>774863241</v>
      </c>
      <c r="AL38" s="7">
        <f t="shared" si="4"/>
        <v>795795242</v>
      </c>
      <c r="AM38" s="7">
        <f t="shared" si="4"/>
        <v>822755805</v>
      </c>
      <c r="AN38" s="7">
        <f t="shared" si="4"/>
        <v>854343471</v>
      </c>
      <c r="AO38" s="7">
        <f t="shared" si="4"/>
        <v>894373531</v>
      </c>
      <c r="AP38" s="7">
        <f t="shared" si="4"/>
        <v>918728584</v>
      </c>
      <c r="AQ38" s="7">
        <f t="shared" si="4"/>
        <v>971130770</v>
      </c>
      <c r="AR38" s="7">
        <f t="shared" si="4"/>
        <v>1039284942</v>
      </c>
      <c r="AS38" s="7">
        <f t="shared" si="4"/>
        <v>1085261963</v>
      </c>
      <c r="AT38" s="7">
        <f t="shared" si="4"/>
        <v>1063501473</v>
      </c>
      <c r="AU38" s="7">
        <f t="shared" si="4"/>
        <v>1141337841</v>
      </c>
      <c r="AV38" s="7">
        <f t="shared" si="4"/>
        <v>1294375504</v>
      </c>
      <c r="AW38" s="7">
        <f t="shared" si="4"/>
        <v>1500297692</v>
      </c>
      <c r="AX38" s="7">
        <f t="shared" si="4"/>
        <v>1690980120</v>
      </c>
      <c r="AY38" s="7">
        <f t="shared" si="4"/>
        <v>1721207215</v>
      </c>
      <c r="AZ38" s="7">
        <f t="shared" si="4"/>
        <v>1744798785</v>
      </c>
      <c r="BA38" s="7">
        <f t="shared" si="4"/>
        <v>1708566527</v>
      </c>
      <c r="BB38" s="7">
        <f t="shared" si="4"/>
        <v>1891901551</v>
      </c>
      <c r="BC38" s="7">
        <f t="shared" si="4"/>
        <v>2024248045</v>
      </c>
      <c r="BD38" s="7">
        <f t="shared" si="4"/>
        <v>2340725113</v>
      </c>
      <c r="BE38" s="7">
        <f t="shared" si="4"/>
        <v>2452421761</v>
      </c>
      <c r="BF38" s="7">
        <f t="shared" si="4"/>
        <v>2585395043</v>
      </c>
      <c r="BG38" s="94">
        <v>2523276605</v>
      </c>
      <c r="BH38" s="94">
        <v>2540276697</v>
      </c>
      <c r="BI38" s="94">
        <v>2615519640</v>
      </c>
      <c r="BJ38" s="94">
        <v>2624073179</v>
      </c>
      <c r="BK38" s="94">
        <v>2654653345</v>
      </c>
      <c r="BL38" s="94">
        <v>2733369402</v>
      </c>
      <c r="BM38" s="94">
        <v>3023498439</v>
      </c>
      <c r="BN38" s="94">
        <v>3344290061</v>
      </c>
      <c r="BO38" s="94">
        <v>3511941543</v>
      </c>
    </row>
    <row r="39" spans="3:68" ht="12.75" customHeight="1" x14ac:dyDescent="0.3">
      <c r="C39" s="15" t="s">
        <v>72</v>
      </c>
      <c r="D39" s="7">
        <f>D23</f>
        <v>11309593</v>
      </c>
      <c r="E39" s="7">
        <f t="shared" ref="E39:BH39" si="5">E23</f>
        <v>12318392</v>
      </c>
      <c r="F39" s="7">
        <f t="shared" si="5"/>
        <v>13488450</v>
      </c>
      <c r="G39" s="7">
        <f t="shared" si="5"/>
        <v>14981360</v>
      </c>
      <c r="H39" s="7">
        <f t="shared" si="5"/>
        <v>16850311</v>
      </c>
      <c r="I39" s="7">
        <f t="shared" si="5"/>
        <v>18915889</v>
      </c>
      <c r="J39" s="7">
        <f t="shared" si="5"/>
        <v>20696043</v>
      </c>
      <c r="K39" s="7">
        <f t="shared" si="5"/>
        <v>22613532</v>
      </c>
      <c r="L39" s="7">
        <f t="shared" si="5"/>
        <v>24729257</v>
      </c>
      <c r="M39" s="7">
        <f t="shared" si="5"/>
        <v>26415866</v>
      </c>
      <c r="N39" s="7">
        <f t="shared" si="5"/>
        <v>27238348</v>
      </c>
      <c r="O39" s="7">
        <f t="shared" si="5"/>
        <v>28826497</v>
      </c>
      <c r="P39" s="7">
        <f t="shared" si="5"/>
        <v>31379625</v>
      </c>
      <c r="Q39" s="7">
        <f t="shared" si="5"/>
        <v>35188298</v>
      </c>
      <c r="R39" s="7">
        <f t="shared" si="5"/>
        <v>39563003</v>
      </c>
      <c r="S39" s="7">
        <f t="shared" si="5"/>
        <v>43750962</v>
      </c>
      <c r="T39" s="7">
        <f t="shared" si="5"/>
        <v>48484701</v>
      </c>
      <c r="U39" s="7">
        <f t="shared" si="5"/>
        <v>55834463</v>
      </c>
      <c r="V39" s="7">
        <f t="shared" si="5"/>
        <v>63424623</v>
      </c>
      <c r="W39" s="7">
        <f t="shared" si="5"/>
        <v>75778090</v>
      </c>
      <c r="X39" s="7">
        <f t="shared" si="5"/>
        <v>85272367</v>
      </c>
      <c r="Y39" s="7">
        <f t="shared" si="5"/>
        <v>93905270</v>
      </c>
      <c r="Z39" s="7">
        <f t="shared" si="5"/>
        <v>96769083</v>
      </c>
      <c r="AA39" s="7">
        <f t="shared" si="5"/>
        <v>98071338</v>
      </c>
      <c r="AB39" s="7">
        <f t="shared" si="5"/>
        <v>101393312</v>
      </c>
      <c r="AC39" s="7">
        <f t="shared" si="5"/>
        <v>94089977</v>
      </c>
      <c r="AD39" s="7">
        <f t="shared" si="5"/>
        <v>84087662</v>
      </c>
      <c r="AE39" s="7">
        <f t="shared" si="5"/>
        <v>75809859</v>
      </c>
      <c r="AF39" s="7">
        <f t="shared" si="5"/>
        <v>70829423</v>
      </c>
      <c r="AG39" s="7">
        <f t="shared" si="5"/>
        <v>68761420</v>
      </c>
      <c r="AH39" s="7">
        <f t="shared" si="5"/>
        <v>67632973</v>
      </c>
      <c r="AI39" s="7">
        <f t="shared" si="5"/>
        <v>67449880</v>
      </c>
      <c r="AJ39" s="7">
        <f t="shared" si="5"/>
        <v>67879337</v>
      </c>
      <c r="AK39" s="7">
        <f t="shared" si="5"/>
        <v>68432731</v>
      </c>
      <c r="AL39" s="7">
        <f t="shared" si="5"/>
        <v>69911852</v>
      </c>
      <c r="AM39" s="7">
        <f t="shared" si="5"/>
        <v>71722937</v>
      </c>
      <c r="AN39" s="7">
        <f t="shared" si="5"/>
        <v>74422235</v>
      </c>
      <c r="AO39" s="7">
        <f t="shared" si="5"/>
        <v>78513555</v>
      </c>
      <c r="AP39" s="7">
        <f t="shared" si="5"/>
        <v>83100263</v>
      </c>
      <c r="AQ39" s="7">
        <f t="shared" si="5"/>
        <v>87206087</v>
      </c>
      <c r="AR39" s="7">
        <f t="shared" si="5"/>
        <v>84723763</v>
      </c>
      <c r="AS39" s="7">
        <f t="shared" si="5"/>
        <v>88541011</v>
      </c>
      <c r="AT39" s="7">
        <f t="shared" si="5"/>
        <v>98118184</v>
      </c>
      <c r="AU39" s="7">
        <f t="shared" si="5"/>
        <v>97396385</v>
      </c>
      <c r="AV39" s="7">
        <f t="shared" si="5"/>
        <v>104161951</v>
      </c>
      <c r="AW39" s="7">
        <f t="shared" si="5"/>
        <v>113886209</v>
      </c>
      <c r="AX39" s="7">
        <f t="shared" si="5"/>
        <v>113365478</v>
      </c>
      <c r="AY39" s="7">
        <f t="shared" si="5"/>
        <v>131710955</v>
      </c>
      <c r="AZ39" s="7">
        <f t="shared" si="5"/>
        <v>147901855</v>
      </c>
      <c r="BA39" s="7">
        <f t="shared" si="5"/>
        <v>145979853</v>
      </c>
      <c r="BB39" s="7">
        <f t="shared" si="5"/>
        <v>154065225</v>
      </c>
      <c r="BC39" s="7">
        <f t="shared" si="5"/>
        <v>167190768</v>
      </c>
      <c r="BD39" s="7">
        <f t="shared" si="5"/>
        <v>173368636</v>
      </c>
      <c r="BE39" s="7">
        <f t="shared" si="5"/>
        <v>185160530</v>
      </c>
      <c r="BF39" s="7">
        <f t="shared" si="5"/>
        <v>196780224</v>
      </c>
      <c r="BG39" s="94">
        <v>208769246</v>
      </c>
      <c r="BH39" s="94">
        <v>225980433</v>
      </c>
      <c r="BI39" s="94">
        <v>236243057</v>
      </c>
      <c r="BJ39" s="94">
        <v>245773538</v>
      </c>
      <c r="BK39" s="94">
        <v>267943655</v>
      </c>
      <c r="BL39" s="94">
        <v>288645325</v>
      </c>
      <c r="BM39" s="94">
        <v>324257298</v>
      </c>
      <c r="BN39" s="94">
        <v>349067861</v>
      </c>
      <c r="BO39" s="94">
        <v>375860118</v>
      </c>
    </row>
    <row r="40" spans="3:68" ht="12.75" customHeight="1" x14ac:dyDescent="0.3">
      <c r="C40" s="8" t="s">
        <v>73</v>
      </c>
      <c r="D40" s="7">
        <f>D32</f>
        <v>11136073</v>
      </c>
      <c r="E40" s="7">
        <f t="shared" ref="E40:BH40" si="6">E32</f>
        <v>11819926</v>
      </c>
      <c r="F40" s="7">
        <f t="shared" si="6"/>
        <v>13176959</v>
      </c>
      <c r="G40" s="7">
        <f t="shared" si="6"/>
        <v>14579582</v>
      </c>
      <c r="H40" s="7">
        <f t="shared" si="6"/>
        <v>15306930</v>
      </c>
      <c r="I40" s="7">
        <f t="shared" si="6"/>
        <v>16894897</v>
      </c>
      <c r="J40" s="7">
        <f t="shared" si="6"/>
        <v>18527052</v>
      </c>
      <c r="K40" s="7">
        <f t="shared" si="6"/>
        <v>19592588</v>
      </c>
      <c r="L40" s="7">
        <f t="shared" si="6"/>
        <v>19192320</v>
      </c>
      <c r="M40" s="7">
        <f t="shared" si="6"/>
        <v>20004960</v>
      </c>
      <c r="N40" s="7">
        <f t="shared" si="6"/>
        <v>21262659</v>
      </c>
      <c r="O40" s="7">
        <f t="shared" si="6"/>
        <v>23998571</v>
      </c>
      <c r="P40" s="7">
        <f t="shared" si="6"/>
        <v>26720062</v>
      </c>
      <c r="Q40" s="7">
        <f t="shared" si="6"/>
        <v>31580354</v>
      </c>
      <c r="R40" s="7">
        <f t="shared" si="6"/>
        <v>35109684</v>
      </c>
      <c r="S40" s="7">
        <f t="shared" si="6"/>
        <v>39752777</v>
      </c>
      <c r="T40" s="7">
        <f t="shared" si="6"/>
        <v>45652689</v>
      </c>
      <c r="U40" s="7">
        <f t="shared" si="6"/>
        <v>52569982</v>
      </c>
      <c r="V40" s="7">
        <f t="shared" si="6"/>
        <v>60440998</v>
      </c>
      <c r="W40" s="7">
        <f t="shared" si="6"/>
        <v>71742137</v>
      </c>
      <c r="X40" s="7">
        <f t="shared" si="6"/>
        <v>77159601</v>
      </c>
      <c r="Y40" s="7">
        <f t="shared" si="6"/>
        <v>83782208</v>
      </c>
      <c r="Z40" s="7">
        <f t="shared" si="6"/>
        <v>87193913</v>
      </c>
      <c r="AA40" s="7">
        <f t="shared" si="6"/>
        <v>88106779</v>
      </c>
      <c r="AB40" s="7">
        <f t="shared" si="6"/>
        <v>87420023</v>
      </c>
      <c r="AC40" s="7">
        <f t="shared" si="6"/>
        <v>78064559</v>
      </c>
      <c r="AD40" s="7">
        <f t="shared" si="6"/>
        <v>67220161</v>
      </c>
      <c r="AE40" s="7">
        <f t="shared" si="6"/>
        <v>62697543</v>
      </c>
      <c r="AF40" s="7">
        <f t="shared" si="6"/>
        <v>62308927</v>
      </c>
      <c r="AG40" s="7">
        <f t="shared" si="6"/>
        <v>62268982</v>
      </c>
      <c r="AH40" s="7">
        <f t="shared" si="6"/>
        <v>63482823</v>
      </c>
      <c r="AI40" s="7">
        <f t="shared" si="6"/>
        <v>64422903</v>
      </c>
      <c r="AJ40" s="7">
        <f t="shared" si="6"/>
        <v>63686475</v>
      </c>
      <c r="AK40" s="7">
        <f t="shared" si="6"/>
        <v>65878849</v>
      </c>
      <c r="AL40" s="7">
        <f t="shared" si="6"/>
        <v>69017203</v>
      </c>
      <c r="AM40" s="7">
        <f t="shared" si="6"/>
        <v>71262319</v>
      </c>
      <c r="AN40" s="7">
        <f t="shared" si="6"/>
        <v>74150521</v>
      </c>
      <c r="AO40" s="7">
        <f t="shared" si="6"/>
        <v>78393822</v>
      </c>
      <c r="AP40" s="7">
        <f t="shared" si="6"/>
        <v>81526050</v>
      </c>
      <c r="AQ40" s="7">
        <f t="shared" si="6"/>
        <v>80490057</v>
      </c>
      <c r="AR40" s="7">
        <f t="shared" si="6"/>
        <v>79206060</v>
      </c>
      <c r="AS40" s="7">
        <f t="shared" si="6"/>
        <v>82123435</v>
      </c>
      <c r="AT40" s="7">
        <f t="shared" si="6"/>
        <v>88910829</v>
      </c>
      <c r="AU40" s="7">
        <f t="shared" si="6"/>
        <v>83699555</v>
      </c>
      <c r="AV40" s="7">
        <f t="shared" si="6"/>
        <v>93415679</v>
      </c>
      <c r="AW40" s="7">
        <f t="shared" si="6"/>
        <v>95187185</v>
      </c>
      <c r="AX40" s="7">
        <f t="shared" si="6"/>
        <v>102319434</v>
      </c>
      <c r="AY40" s="7">
        <f t="shared" si="6"/>
        <v>109025002</v>
      </c>
      <c r="AZ40" s="7">
        <f t="shared" si="6"/>
        <v>113161260</v>
      </c>
      <c r="BA40" s="7">
        <f t="shared" si="6"/>
        <v>122366725</v>
      </c>
      <c r="BB40" s="7">
        <f t="shared" si="6"/>
        <v>124865309</v>
      </c>
      <c r="BC40" s="7">
        <f t="shared" si="6"/>
        <v>127281365</v>
      </c>
      <c r="BD40" s="7">
        <f t="shared" si="6"/>
        <v>124152487</v>
      </c>
      <c r="BE40" s="7">
        <f t="shared" si="6"/>
        <v>130171958</v>
      </c>
      <c r="BF40" s="7">
        <f t="shared" si="6"/>
        <v>148421130</v>
      </c>
      <c r="BG40" s="94">
        <v>147968795</v>
      </c>
      <c r="BH40" s="94">
        <v>148183780</v>
      </c>
      <c r="BI40" s="94">
        <v>154182166</v>
      </c>
      <c r="BJ40" s="94">
        <v>156831966</v>
      </c>
      <c r="BK40" s="94">
        <v>152551145</v>
      </c>
      <c r="BL40" s="94">
        <v>152608468</v>
      </c>
      <c r="BM40" s="94">
        <v>149858504</v>
      </c>
      <c r="BN40" s="94">
        <v>154826805</v>
      </c>
      <c r="BO40" s="94">
        <v>159225667</v>
      </c>
    </row>
    <row r="41" spans="3:68" ht="12.75" customHeight="1" x14ac:dyDescent="0.3">
      <c r="C41" s="15" t="s">
        <v>74</v>
      </c>
      <c r="D41" s="7">
        <f>D13</f>
        <v>174350138</v>
      </c>
      <c r="E41" s="7">
        <f t="shared" ref="E41:BK41" si="7">E13</f>
        <v>181631733</v>
      </c>
      <c r="F41" s="7">
        <f t="shared" si="7"/>
        <v>188870449</v>
      </c>
      <c r="G41" s="7">
        <f t="shared" si="7"/>
        <v>196695336</v>
      </c>
      <c r="H41" s="7">
        <f t="shared" si="7"/>
        <v>204238278</v>
      </c>
      <c r="I41" s="7">
        <f t="shared" si="7"/>
        <v>220817624</v>
      </c>
      <c r="J41" s="7">
        <f t="shared" si="7"/>
        <v>234022906</v>
      </c>
      <c r="K41" s="7">
        <f t="shared" si="7"/>
        <v>246072706</v>
      </c>
      <c r="L41" s="7">
        <f t="shared" si="7"/>
        <v>257160621</v>
      </c>
      <c r="M41" s="7">
        <f t="shared" si="7"/>
        <v>267822833</v>
      </c>
      <c r="N41" s="7">
        <f t="shared" si="7"/>
        <v>278823015</v>
      </c>
      <c r="O41" s="7">
        <f t="shared" si="7"/>
        <v>301760581</v>
      </c>
      <c r="P41" s="7">
        <f t="shared" si="7"/>
        <v>339933247</v>
      </c>
      <c r="Q41" s="7">
        <f t="shared" si="7"/>
        <v>418493949</v>
      </c>
      <c r="R41" s="7">
        <f t="shared" si="7"/>
        <v>449181770</v>
      </c>
      <c r="S41" s="7">
        <f t="shared" si="7"/>
        <v>510786259</v>
      </c>
      <c r="T41" s="7">
        <f t="shared" si="7"/>
        <v>590716642</v>
      </c>
      <c r="U41" s="7">
        <f t="shared" si="7"/>
        <v>651508183</v>
      </c>
      <c r="V41" s="7">
        <f t="shared" si="7"/>
        <v>777744402</v>
      </c>
      <c r="W41" s="7">
        <f t="shared" si="7"/>
        <v>914682365</v>
      </c>
      <c r="X41" s="7">
        <f t="shared" si="7"/>
        <v>1000422127</v>
      </c>
      <c r="Y41" s="7">
        <f t="shared" si="7"/>
        <v>997897469</v>
      </c>
      <c r="Z41" s="7">
        <f t="shared" si="7"/>
        <v>962488416</v>
      </c>
      <c r="AA41" s="7">
        <f t="shared" si="7"/>
        <v>959300462</v>
      </c>
      <c r="AB41" s="7">
        <f t="shared" si="7"/>
        <v>897811233</v>
      </c>
      <c r="AC41" s="7">
        <f t="shared" si="7"/>
        <v>775907905</v>
      </c>
      <c r="AD41" s="7">
        <f t="shared" si="7"/>
        <v>722017259</v>
      </c>
      <c r="AE41" s="7">
        <f t="shared" si="7"/>
        <v>756478652</v>
      </c>
      <c r="AF41" s="7">
        <f t="shared" si="7"/>
        <v>788525662</v>
      </c>
      <c r="AG41" s="7">
        <f t="shared" si="7"/>
        <v>813731058</v>
      </c>
      <c r="AH41" s="7">
        <f t="shared" si="7"/>
        <v>840608505</v>
      </c>
      <c r="AI41" s="7">
        <f t="shared" si="7"/>
        <v>844167552</v>
      </c>
      <c r="AJ41" s="7">
        <f t="shared" si="7"/>
        <v>867762818</v>
      </c>
      <c r="AK41" s="7">
        <f t="shared" si="7"/>
        <v>909174821</v>
      </c>
      <c r="AL41" s="7">
        <f t="shared" si="7"/>
        <v>934724297</v>
      </c>
      <c r="AM41" s="7">
        <f t="shared" si="7"/>
        <v>965741060</v>
      </c>
      <c r="AN41" s="7">
        <f t="shared" si="7"/>
        <v>1002916227</v>
      </c>
      <c r="AO41" s="7">
        <f t="shared" si="7"/>
        <v>1051280908</v>
      </c>
      <c r="AP41" s="7">
        <f t="shared" si="7"/>
        <v>1083354897</v>
      </c>
      <c r="AQ41" s="7">
        <f t="shared" si="7"/>
        <v>1138826915</v>
      </c>
      <c r="AR41" s="7">
        <f t="shared" si="7"/>
        <v>1203214765</v>
      </c>
      <c r="AS41" s="7">
        <f t="shared" si="7"/>
        <v>1255926409</v>
      </c>
      <c r="AT41" s="7">
        <f t="shared" si="7"/>
        <v>1250530486</v>
      </c>
      <c r="AU41" s="7">
        <f t="shared" si="7"/>
        <v>1322433781</v>
      </c>
      <c r="AV41" s="7">
        <f t="shared" si="7"/>
        <v>1491953134</v>
      </c>
      <c r="AW41" s="7">
        <f t="shared" si="7"/>
        <v>1709371086</v>
      </c>
      <c r="AX41" s="7">
        <f t="shared" si="7"/>
        <v>1906665033</v>
      </c>
      <c r="AY41" s="7">
        <f t="shared" si="7"/>
        <v>1961943172</v>
      </c>
      <c r="AZ41" s="7">
        <f t="shared" si="7"/>
        <v>2005861900</v>
      </c>
      <c r="BA41" s="7">
        <f t="shared" si="7"/>
        <v>1976913105</v>
      </c>
      <c r="BB41" s="7">
        <f t="shared" si="7"/>
        <v>2170832085</v>
      </c>
      <c r="BC41" s="7">
        <f t="shared" si="7"/>
        <v>2318720178</v>
      </c>
      <c r="BD41" s="7">
        <f t="shared" si="7"/>
        <v>2638246236</v>
      </c>
      <c r="BE41" s="7">
        <f t="shared" si="7"/>
        <v>2767754249</v>
      </c>
      <c r="BF41" s="7">
        <f t="shared" si="7"/>
        <v>2930596397</v>
      </c>
      <c r="BG41" s="94">
        <v>2880014647</v>
      </c>
      <c r="BH41" s="94">
        <v>2914440909</v>
      </c>
      <c r="BI41" s="94">
        <v>3005944863</v>
      </c>
      <c r="BJ41" s="94">
        <v>3026678682</v>
      </c>
      <c r="BK41" s="94">
        <v>3075148145</v>
      </c>
      <c r="BL41" s="94">
        <v>3174623195</v>
      </c>
      <c r="BM41" s="94">
        <v>3497614240</v>
      </c>
      <c r="BN41" s="94">
        <v>3848184726</v>
      </c>
      <c r="BO41" s="94">
        <v>4047027328</v>
      </c>
    </row>
    <row r="42" spans="3:68" ht="12.75" customHeight="1" x14ac:dyDescent="0.3">
      <c r="C42" s="15" t="s">
        <v>75</v>
      </c>
      <c r="D42" s="28">
        <v>1960</v>
      </c>
      <c r="E42" s="28">
        <v>1961</v>
      </c>
      <c r="F42" s="28">
        <v>1962</v>
      </c>
      <c r="G42" s="28">
        <v>1963</v>
      </c>
      <c r="H42" s="28">
        <v>1964</v>
      </c>
      <c r="I42" s="28">
        <v>1965</v>
      </c>
      <c r="J42" s="28">
        <v>1966</v>
      </c>
      <c r="K42" s="28">
        <v>1967</v>
      </c>
      <c r="L42" s="28">
        <v>1968</v>
      </c>
      <c r="M42" s="28">
        <v>1969</v>
      </c>
      <c r="N42" s="28">
        <v>1970</v>
      </c>
      <c r="O42" s="28">
        <v>1971</v>
      </c>
      <c r="P42" s="28">
        <v>1972</v>
      </c>
      <c r="Q42" s="28">
        <v>1973</v>
      </c>
      <c r="R42" s="28">
        <v>1974</v>
      </c>
      <c r="S42" s="28">
        <v>1975</v>
      </c>
      <c r="T42" s="28">
        <v>1976</v>
      </c>
      <c r="U42" s="28">
        <v>1977</v>
      </c>
      <c r="V42" s="28">
        <v>1978</v>
      </c>
      <c r="W42" s="28">
        <v>1979</v>
      </c>
      <c r="X42" s="28">
        <v>1980</v>
      </c>
      <c r="Y42" s="28">
        <v>1981</v>
      </c>
      <c r="Z42" s="28">
        <v>1982</v>
      </c>
      <c r="AA42" s="28">
        <v>1983</v>
      </c>
      <c r="AB42" s="28">
        <v>1984</v>
      </c>
      <c r="AC42" s="28">
        <v>1985</v>
      </c>
      <c r="AD42" s="28">
        <v>1986</v>
      </c>
      <c r="AE42" s="28">
        <v>1987</v>
      </c>
      <c r="AF42" s="28">
        <v>1988</v>
      </c>
      <c r="AG42" s="28">
        <v>1989</v>
      </c>
      <c r="AH42" s="28">
        <v>1990</v>
      </c>
      <c r="AI42" s="28">
        <v>1991</v>
      </c>
      <c r="AJ42" s="28">
        <v>1992</v>
      </c>
      <c r="AK42" s="28">
        <v>1993</v>
      </c>
      <c r="AL42" s="28">
        <v>1994</v>
      </c>
      <c r="AM42" s="28">
        <v>1995</v>
      </c>
      <c r="AN42" s="28">
        <v>1996</v>
      </c>
      <c r="AO42" s="28">
        <v>1997</v>
      </c>
      <c r="AP42" s="28">
        <v>1998</v>
      </c>
      <c r="AQ42" s="28">
        <v>1999</v>
      </c>
      <c r="AR42" s="28">
        <v>2000</v>
      </c>
      <c r="AS42" s="28">
        <v>2001</v>
      </c>
      <c r="AT42" s="28">
        <v>2002</v>
      </c>
      <c r="AU42" s="28">
        <v>2003</v>
      </c>
      <c r="AV42" s="28">
        <v>2004</v>
      </c>
      <c r="AW42" s="28">
        <v>2005</v>
      </c>
      <c r="AX42" s="28">
        <v>2006</v>
      </c>
      <c r="AY42" s="28">
        <v>2007</v>
      </c>
      <c r="AZ42" s="28">
        <v>2008</v>
      </c>
      <c r="BA42" s="28">
        <v>2009</v>
      </c>
      <c r="BB42" s="28">
        <v>2010</v>
      </c>
      <c r="BC42" s="28">
        <v>2011</v>
      </c>
      <c r="BD42" s="28">
        <v>2012</v>
      </c>
      <c r="BE42" s="28">
        <v>2013</v>
      </c>
      <c r="BF42" s="28">
        <v>2014</v>
      </c>
      <c r="BG42" s="99">
        <v>2015</v>
      </c>
      <c r="BH42" s="99">
        <v>2016</v>
      </c>
      <c r="BI42" s="99">
        <v>2017</v>
      </c>
      <c r="BJ42" s="99">
        <v>2018</v>
      </c>
      <c r="BK42" s="99">
        <v>2019</v>
      </c>
      <c r="BL42" s="99">
        <v>2020</v>
      </c>
      <c r="BM42" s="99">
        <v>2021</v>
      </c>
      <c r="BN42" s="99">
        <v>2022</v>
      </c>
      <c r="BO42" s="99">
        <v>2023</v>
      </c>
    </row>
    <row r="43" spans="3:68" ht="12.75" customHeight="1" x14ac:dyDescent="0.3">
      <c r="C43" s="1" t="s">
        <v>76</v>
      </c>
      <c r="D43" s="12">
        <f t="shared" ref="D43" si="8">D22/D38</f>
        <v>0.14776171961546991</v>
      </c>
      <c r="E43" s="12">
        <f t="shared" ref="E43:BH43" si="9">E22/E38</f>
        <v>0.15326556986525436</v>
      </c>
      <c r="F43" s="12">
        <f t="shared" si="9"/>
        <v>0.1643932210737718</v>
      </c>
      <c r="G43" s="12">
        <f t="shared" si="9"/>
        <v>0.17686929238514484</v>
      </c>
      <c r="H43" s="12">
        <f t="shared" si="9"/>
        <v>0.18687265930411612</v>
      </c>
      <c r="I43" s="12">
        <f t="shared" si="9"/>
        <v>0.19356466164780353</v>
      </c>
      <c r="J43" s="12">
        <f t="shared" si="9"/>
        <v>0.20135078570481776</v>
      </c>
      <c r="K43" s="12">
        <f t="shared" si="9"/>
        <v>0.20702813947156598</v>
      </c>
      <c r="L43" s="12">
        <f t="shared" si="9"/>
        <v>0.20597342858093098</v>
      </c>
      <c r="M43" s="12">
        <f t="shared" si="9"/>
        <v>0.20966759348301661</v>
      </c>
      <c r="N43" s="12">
        <f t="shared" si="9"/>
        <v>0.21057912537824003</v>
      </c>
      <c r="O43" s="12">
        <f t="shared" si="9"/>
        <v>0.21220382485161932</v>
      </c>
      <c r="P43" s="12">
        <f t="shared" si="9"/>
        <v>0.20614893487542413</v>
      </c>
      <c r="Q43" s="12">
        <f t="shared" si="9"/>
        <v>0.18983181639050545</v>
      </c>
      <c r="R43" s="12">
        <f t="shared" si="9"/>
        <v>0.19938818680133319</v>
      </c>
      <c r="S43" s="12">
        <f t="shared" si="9"/>
        <v>0.19542980368118032</v>
      </c>
      <c r="T43" s="12">
        <f t="shared" si="9"/>
        <v>0.18957173426166424</v>
      </c>
      <c r="U43" s="12">
        <f t="shared" si="9"/>
        <v>0.19960172875849366</v>
      </c>
      <c r="V43" s="12">
        <f t="shared" si="9"/>
        <v>0.18943208527208655</v>
      </c>
      <c r="W43" s="12">
        <f t="shared" si="9"/>
        <v>0.1922934145115488</v>
      </c>
      <c r="X43" s="12">
        <f t="shared" si="9"/>
        <v>0.19383517366580436</v>
      </c>
      <c r="Y43" s="12">
        <f t="shared" si="9"/>
        <v>0.21663656862233954</v>
      </c>
      <c r="Z43" s="12">
        <f t="shared" si="9"/>
        <v>0.23629671077406825</v>
      </c>
      <c r="AA43" s="12">
        <f t="shared" si="9"/>
        <v>0.24081326610731965</v>
      </c>
      <c r="AB43" s="12">
        <f t="shared" si="9"/>
        <v>0.26631014957721377</v>
      </c>
      <c r="AC43" s="12">
        <f t="shared" si="9"/>
        <v>0.28514049749343923</v>
      </c>
      <c r="AD43" s="12">
        <f t="shared" si="9"/>
        <v>0.26512234105566401</v>
      </c>
      <c r="AE43" s="12">
        <f t="shared" si="9"/>
        <v>0.22413243658179891</v>
      </c>
      <c r="AF43" s="12">
        <f t="shared" si="9"/>
        <v>0.20314453203338101</v>
      </c>
      <c r="AG43" s="12">
        <f t="shared" si="9"/>
        <v>0.19192950943934642</v>
      </c>
      <c r="AH43" s="12">
        <f t="shared" si="9"/>
        <v>0.18480217365446927</v>
      </c>
      <c r="AI43" s="12">
        <f t="shared" si="9"/>
        <v>0.18513793549984642</v>
      </c>
      <c r="AJ43" s="12">
        <f t="shared" si="9"/>
        <v>0.17871006280445273</v>
      </c>
      <c r="AK43" s="12">
        <f t="shared" si="9"/>
        <v>0.17333585191970668</v>
      </c>
      <c r="AL43" s="12">
        <f t="shared" si="9"/>
        <v>0.1745788962633682</v>
      </c>
      <c r="AM43" s="12">
        <f t="shared" si="9"/>
        <v>0.17378820560251168</v>
      </c>
      <c r="AN43" s="12">
        <f t="shared" si="9"/>
        <v>0.17390284006746978</v>
      </c>
      <c r="AO43" s="12">
        <f t="shared" si="9"/>
        <v>0.17543830576533465</v>
      </c>
      <c r="AP43" s="12">
        <f t="shared" si="9"/>
        <v>0.17918927947494884</v>
      </c>
      <c r="AQ43" s="12">
        <f t="shared" si="9"/>
        <v>0.17268132179562182</v>
      </c>
      <c r="AR43" s="12">
        <f t="shared" si="9"/>
        <v>0.15773328023451724</v>
      </c>
      <c r="AS43" s="12">
        <f t="shared" si="9"/>
        <v>0.15725645219171844</v>
      </c>
      <c r="AT43" s="12">
        <f t="shared" si="9"/>
        <v>0.17586154579778376</v>
      </c>
      <c r="AU43" s="12">
        <f t="shared" si="9"/>
        <v>0.15866988151495101</v>
      </c>
      <c r="AV43" s="12">
        <f t="shared" si="9"/>
        <v>0.15264320855070818</v>
      </c>
      <c r="AW43" s="12">
        <f t="shared" si="9"/>
        <v>0.13935460616572087</v>
      </c>
      <c r="AX43" s="12">
        <f t="shared" si="9"/>
        <v>0.12755023577687005</v>
      </c>
      <c r="AY43" s="12">
        <f t="shared" si="9"/>
        <v>0.1398645990453857</v>
      </c>
      <c r="AZ43" s="12">
        <f t="shared" si="9"/>
        <v>0.14962362264597748</v>
      </c>
      <c r="BA43" s="12">
        <f t="shared" si="9"/>
        <v>0.15705948452073357</v>
      </c>
      <c r="BB43" s="12">
        <f t="shared" si="9"/>
        <v>0.14743395810028595</v>
      </c>
      <c r="BC43" s="12">
        <f t="shared" si="9"/>
        <v>0.14547235637814337</v>
      </c>
      <c r="BD43" s="12">
        <f t="shared" si="9"/>
        <v>0.12710639166795662</v>
      </c>
      <c r="BE43" s="12">
        <f t="shared" si="9"/>
        <v>0.1285800399485201</v>
      </c>
      <c r="BF43" s="12">
        <f t="shared" si="9"/>
        <v>0.13351977096677678</v>
      </c>
      <c r="BG43" s="100">
        <f t="shared" si="9"/>
        <v>0.14137888818574451</v>
      </c>
      <c r="BH43" s="100">
        <f t="shared" si="9"/>
        <v>0.14729269942989995</v>
      </c>
      <c r="BI43" s="100">
        <f t="shared" ref="BI43:BK43" si="10">BI22/BI38</f>
        <v>0.14927252582205805</v>
      </c>
      <c r="BJ43" s="100">
        <f t="shared" si="10"/>
        <v>0.1534276967662265</v>
      </c>
      <c r="BK43" s="100">
        <f t="shared" si="10"/>
        <v>0.15839913742108577</v>
      </c>
      <c r="BL43" s="100">
        <f t="shared" ref="BL43:BM43" si="11">BL22/BL38</f>
        <v>0.16143218427671563</v>
      </c>
      <c r="BM43" s="100">
        <f t="shared" si="11"/>
        <v>0.15681033430822949</v>
      </c>
      <c r="BN43" s="100">
        <f t="shared" ref="BN43:BO43" si="12">BN22/BN38</f>
        <v>0.15067313444974534</v>
      </c>
      <c r="BO43" s="100">
        <f t="shared" si="12"/>
        <v>0.15236181424105213</v>
      </c>
    </row>
    <row r="44" spans="3:68" ht="12.75" customHeight="1" x14ac:dyDescent="0.3">
      <c r="C44" s="1" t="s">
        <v>77</v>
      </c>
      <c r="D44" s="12">
        <f t="shared" ref="D44" si="13">D22/D13</f>
        <v>0.12873902055643913</v>
      </c>
      <c r="E44" s="12">
        <f t="shared" ref="E44:BH44" si="14">E22/E13</f>
        <v>0.13289703071874562</v>
      </c>
      <c r="F44" s="12">
        <f t="shared" si="14"/>
        <v>0.14118359511074174</v>
      </c>
      <c r="G44" s="12">
        <f t="shared" si="14"/>
        <v>0.15028796615696063</v>
      </c>
      <c r="H44" s="12">
        <f t="shared" si="14"/>
        <v>0.15744962851674651</v>
      </c>
      <c r="I44" s="12">
        <f t="shared" si="14"/>
        <v>0.16217358628947118</v>
      </c>
      <c r="J44" s="12">
        <f t="shared" si="14"/>
        <v>0.16760365756675119</v>
      </c>
      <c r="K44" s="12">
        <f t="shared" si="14"/>
        <v>0.17151890059680167</v>
      </c>
      <c r="L44" s="12">
        <f t="shared" si="14"/>
        <v>0.17079433402052641</v>
      </c>
      <c r="M44" s="12">
        <f t="shared" si="14"/>
        <v>0.17332661849634007</v>
      </c>
      <c r="N44" s="12">
        <f t="shared" si="14"/>
        <v>0.17394908020774397</v>
      </c>
      <c r="O44" s="12">
        <f t="shared" si="14"/>
        <v>0.17505622445762722</v>
      </c>
      <c r="P44" s="12">
        <f t="shared" si="14"/>
        <v>0.17091499143653929</v>
      </c>
      <c r="Q44" s="12">
        <f t="shared" si="14"/>
        <v>0.15954508341051307</v>
      </c>
      <c r="R44" s="12">
        <f t="shared" si="14"/>
        <v>0.16624157966161449</v>
      </c>
      <c r="S44" s="12">
        <f t="shared" si="14"/>
        <v>0.1634807858055555</v>
      </c>
      <c r="T44" s="12">
        <f t="shared" si="14"/>
        <v>0.15936133047018505</v>
      </c>
      <c r="U44" s="12">
        <f t="shared" si="14"/>
        <v>0.16638999759117376</v>
      </c>
      <c r="V44" s="12">
        <f t="shared" si="14"/>
        <v>0.15926263266116059</v>
      </c>
      <c r="W44" s="12">
        <f t="shared" si="14"/>
        <v>0.16128027897422073</v>
      </c>
      <c r="X44" s="12">
        <f t="shared" si="14"/>
        <v>0.16236343001237916</v>
      </c>
      <c r="Y44" s="12">
        <f t="shared" si="14"/>
        <v>0.17806185857757698</v>
      </c>
      <c r="Z44" s="12">
        <f t="shared" si="14"/>
        <v>0.19113268579847512</v>
      </c>
      <c r="AA44" s="12">
        <f t="shared" si="14"/>
        <v>0.19407695959183224</v>
      </c>
      <c r="AB44" s="12">
        <f t="shared" si="14"/>
        <v>0.21030404728741015</v>
      </c>
      <c r="AC44" s="12">
        <f t="shared" si="14"/>
        <v>0.22187496079189964</v>
      </c>
      <c r="AD44" s="12">
        <f t="shared" si="14"/>
        <v>0.20956261102340215</v>
      </c>
      <c r="AE44" s="12">
        <f t="shared" si="14"/>
        <v>0.18309492493120613</v>
      </c>
      <c r="AF44" s="12">
        <f t="shared" si="14"/>
        <v>0.1688446621538108</v>
      </c>
      <c r="AG44" s="12">
        <f t="shared" si="14"/>
        <v>0.1610242115153481</v>
      </c>
      <c r="AH44" s="12">
        <f t="shared" si="14"/>
        <v>0.15597724055861176</v>
      </c>
      <c r="AI44" s="12">
        <f t="shared" si="14"/>
        <v>0.15621636094347299</v>
      </c>
      <c r="AJ44" s="12">
        <f t="shared" si="14"/>
        <v>0.15161494623983762</v>
      </c>
      <c r="AK44" s="12">
        <f t="shared" si="14"/>
        <v>0.14772910214591173</v>
      </c>
      <c r="AL44" s="12">
        <f t="shared" si="14"/>
        <v>0.14863105136551297</v>
      </c>
      <c r="AM44" s="12">
        <f t="shared" si="14"/>
        <v>0.14805754971213506</v>
      </c>
      <c r="AN44" s="12">
        <f t="shared" si="14"/>
        <v>0.148140743962656</v>
      </c>
      <c r="AO44" s="12">
        <f t="shared" si="14"/>
        <v>0.14925352092478028</v>
      </c>
      <c r="AP44" s="12">
        <f t="shared" si="14"/>
        <v>0.15195972571488731</v>
      </c>
      <c r="AQ44" s="12">
        <f t="shared" si="14"/>
        <v>0.14725340856560279</v>
      </c>
      <c r="AR44" s="12">
        <f t="shared" si="14"/>
        <v>0.13624319428959136</v>
      </c>
      <c r="AS44" s="12">
        <f t="shared" si="14"/>
        <v>0.13588729783609479</v>
      </c>
      <c r="AT44" s="12">
        <f t="shared" si="14"/>
        <v>0.14955973892187063</v>
      </c>
      <c r="AU44" s="12">
        <f t="shared" si="14"/>
        <v>0.13694140500786253</v>
      </c>
      <c r="AV44" s="12">
        <f t="shared" si="14"/>
        <v>0.13242884477898084</v>
      </c>
      <c r="AW44" s="12">
        <f t="shared" si="14"/>
        <v>0.12231012663800259</v>
      </c>
      <c r="AX44" s="12">
        <f t="shared" si="14"/>
        <v>0.11312155479173777</v>
      </c>
      <c r="AY44" s="12">
        <f t="shared" si="14"/>
        <v>0.12270281852995485</v>
      </c>
      <c r="AZ44" s="12">
        <f t="shared" si="14"/>
        <v>0.1301500940817511</v>
      </c>
      <c r="BA44" s="12">
        <f t="shared" si="14"/>
        <v>0.13574019885917038</v>
      </c>
      <c r="BB44" s="12">
        <f t="shared" si="14"/>
        <v>0.12849014713176216</v>
      </c>
      <c r="BC44" s="12">
        <f t="shared" si="14"/>
        <v>0.12699770148806633</v>
      </c>
      <c r="BD44" s="12">
        <f t="shared" si="14"/>
        <v>0.11277231023404746</v>
      </c>
      <c r="BE44" s="12">
        <f t="shared" si="14"/>
        <v>0.11393081163688243</v>
      </c>
      <c r="BF44" s="12">
        <f t="shared" si="14"/>
        <v>0.11779218535632424</v>
      </c>
      <c r="BG44" s="100">
        <f t="shared" si="14"/>
        <v>0.12386674539020148</v>
      </c>
      <c r="BH44" s="100">
        <f t="shared" si="14"/>
        <v>0.12838284380532622</v>
      </c>
      <c r="BI44" s="100">
        <f t="shared" ref="BI44:BK44" si="15">BI22/BI13</f>
        <v>0.1298843594257903</v>
      </c>
      <c r="BJ44" s="100">
        <f t="shared" si="15"/>
        <v>0.13301891158593757</v>
      </c>
      <c r="BK44" s="100">
        <f t="shared" si="15"/>
        <v>0.13673968868254313</v>
      </c>
      <c r="BL44" s="100">
        <f t="shared" ref="BL44:BM44" si="16">BL22/BL13</f>
        <v>0.13899406823933319</v>
      </c>
      <c r="BM44" s="100">
        <f t="shared" si="16"/>
        <v>0.13555405727076408</v>
      </c>
      <c r="BN44" s="100">
        <f t="shared" ref="BN44:BO44" si="17">BN22/BN13</f>
        <v>0.13094347124125039</v>
      </c>
      <c r="BO44" s="100">
        <f t="shared" si="17"/>
        <v>0.13221699327254952</v>
      </c>
    </row>
    <row r="45" spans="3:68" ht="12.75" customHeight="1" x14ac:dyDescent="0.3">
      <c r="C45" s="1" t="s">
        <v>111</v>
      </c>
      <c r="D45" s="13">
        <f t="shared" ref="D45" si="18">D14/D38</f>
        <v>0.8115633685886483</v>
      </c>
      <c r="E45" s="13">
        <f t="shared" ref="E45:BH45" si="19">E14/E38</f>
        <v>0.81970046176216316</v>
      </c>
      <c r="F45" s="13">
        <f t="shared" si="19"/>
        <v>0.82990317070295716</v>
      </c>
      <c r="G45" s="13">
        <f t="shared" si="19"/>
        <v>0.85172925567911528</v>
      </c>
      <c r="H45" s="13">
        <f t="shared" si="19"/>
        <v>0.87450595151864408</v>
      </c>
      <c r="I45" s="13">
        <f t="shared" si="19"/>
        <v>0.87307389686861192</v>
      </c>
      <c r="J45" s="13">
        <f t="shared" si="19"/>
        <v>0.87902215675147655</v>
      </c>
      <c r="K45" s="13">
        <f t="shared" si="19"/>
        <v>0.8875539859190068</v>
      </c>
      <c r="L45" s="13">
        <f t="shared" si="19"/>
        <v>0.88815233574204167</v>
      </c>
      <c r="M45" s="13">
        <f t="shared" si="19"/>
        <v>0.88214865640310114</v>
      </c>
      <c r="N45" s="13">
        <f t="shared" si="19"/>
        <v>0.87884819500184286</v>
      </c>
      <c r="O45" s="13">
        <f t="shared" si="19"/>
        <v>0.8739708504346666</v>
      </c>
      <c r="P45" s="13">
        <f t="shared" si="19"/>
        <v>0.86221865792781616</v>
      </c>
      <c r="Q45" s="13">
        <f t="shared" si="19"/>
        <v>0.84810563682600293</v>
      </c>
      <c r="R45" s="13">
        <f t="shared" si="19"/>
        <v>0.89598955601298458</v>
      </c>
      <c r="S45" s="13">
        <f t="shared" si="19"/>
        <v>0.89767241823981003</v>
      </c>
      <c r="T45" s="13">
        <f t="shared" si="19"/>
        <v>0.91936872747152154</v>
      </c>
      <c r="U45" s="13">
        <f t="shared" si="19"/>
        <v>0.9377734977033062</v>
      </c>
      <c r="V45" s="13">
        <f t="shared" si="19"/>
        <v>0.92031331568778951</v>
      </c>
      <c r="W45" s="13">
        <f t="shared" si="19"/>
        <v>0.92035796870882591</v>
      </c>
      <c r="X45" s="13">
        <f t="shared" si="19"/>
        <v>0.9341639619421831</v>
      </c>
      <c r="Y45" s="13">
        <f t="shared" si="19"/>
        <v>0.95775696299705282</v>
      </c>
      <c r="Z45" s="13">
        <f t="shared" si="19"/>
        <v>0.96338954995201054</v>
      </c>
      <c r="AA45" s="13">
        <f t="shared" si="19"/>
        <v>0.97451848840302246</v>
      </c>
      <c r="AB45" s="13">
        <f t="shared" si="19"/>
        <v>0.93335991234964133</v>
      </c>
      <c r="AC45" s="13">
        <f t="shared" si="19"/>
        <v>0.97089871642604453</v>
      </c>
      <c r="AD45" s="13">
        <f t="shared" si="19"/>
        <v>0.95041003501051269</v>
      </c>
      <c r="AE45" s="13">
        <f t="shared" si="19"/>
        <v>0.91214364907752588</v>
      </c>
      <c r="AF45" s="13">
        <f t="shared" si="19"/>
        <v>0.88849939943832879</v>
      </c>
      <c r="AG45" s="13">
        <f t="shared" si="19"/>
        <v>0.87905646307156915</v>
      </c>
      <c r="AH45" s="13">
        <f t="shared" si="19"/>
        <v>0.87266469587827056</v>
      </c>
      <c r="AI45" s="13">
        <f t="shared" si="19"/>
        <v>0.87712150108461628</v>
      </c>
      <c r="AJ45" s="13">
        <f t="shared" si="19"/>
        <v>0.87040666512898945</v>
      </c>
      <c r="AK45" s="13">
        <f t="shared" si="19"/>
        <v>0.87444831829362779</v>
      </c>
      <c r="AL45" s="13">
        <f t="shared" si="19"/>
        <v>0.88482264386295484</v>
      </c>
      <c r="AM45" s="13">
        <f t="shared" si="19"/>
        <v>0.9000136474272582</v>
      </c>
      <c r="AN45" s="13">
        <f t="shared" si="19"/>
        <v>0.90073362426386472</v>
      </c>
      <c r="AO45" s="13">
        <f t="shared" si="19"/>
        <v>0.90368157149766992</v>
      </c>
      <c r="AP45" s="13">
        <f t="shared" si="19"/>
        <v>0.91476588040935491</v>
      </c>
      <c r="AQ45" s="13">
        <f t="shared" si="19"/>
        <v>0.91334872954339608</v>
      </c>
      <c r="AR45" s="13">
        <f t="shared" si="19"/>
        <v>0.91065271010151905</v>
      </c>
      <c r="AS45" s="13">
        <f t="shared" si="19"/>
        <v>0.91797420343202429</v>
      </c>
      <c r="AT45" s="13">
        <f t="shared" si="19"/>
        <v>0.94377761242649449</v>
      </c>
      <c r="AU45" s="13">
        <f t="shared" si="19"/>
        <v>0.89049012438728037</v>
      </c>
      <c r="AV45" s="13">
        <f t="shared" si="19"/>
        <v>0.89739154550625677</v>
      </c>
      <c r="AW45" s="13">
        <f t="shared" si="19"/>
        <v>0.91490253388992082</v>
      </c>
      <c r="AX45" s="13">
        <f t="shared" si="19"/>
        <v>0.90872810024519979</v>
      </c>
      <c r="AY45" s="13">
        <f t="shared" si="19"/>
        <v>0.89994124792231944</v>
      </c>
      <c r="AZ45" s="13">
        <f t="shared" si="19"/>
        <v>0.89898699579848684</v>
      </c>
      <c r="BA45" s="13">
        <f t="shared" si="19"/>
        <v>0.91337146452243467</v>
      </c>
      <c r="BB45" s="13">
        <f t="shared" si="19"/>
        <v>0.87748424177913265</v>
      </c>
      <c r="BC45" s="13">
        <f t="shared" si="19"/>
        <v>0.89055390689533798</v>
      </c>
      <c r="BD45" s="13">
        <f t="shared" si="19"/>
        <v>0.88590687966015769</v>
      </c>
      <c r="BE45" s="13">
        <f t="shared" si="19"/>
        <v>0.91786900271270266</v>
      </c>
      <c r="BF45" s="13">
        <f t="shared" si="19"/>
        <v>0.92177418435624348</v>
      </c>
      <c r="BG45" s="101">
        <f t="shared" si="19"/>
        <v>0.93755765392989887</v>
      </c>
      <c r="BH45" s="101">
        <f t="shared" si="19"/>
        <v>0.94531137408611199</v>
      </c>
      <c r="BI45" s="101">
        <f t="shared" ref="BI45:BK45" si="20">BI14/BI38</f>
        <v>0.94545035150261769</v>
      </c>
      <c r="BJ45" s="101">
        <f t="shared" si="20"/>
        <v>0.95659049377448779</v>
      </c>
      <c r="BK45" s="101">
        <f t="shared" si="20"/>
        <v>0.95906891865762611</v>
      </c>
      <c r="BL45" s="101">
        <f t="shared" ref="BL45:BM45" si="21">BL14/BL38</f>
        <v>0.96618570950111193</v>
      </c>
      <c r="BM45" s="101">
        <f t="shared" si="21"/>
        <v>0.95783024447594234</v>
      </c>
      <c r="BN45" s="101">
        <f t="shared" ref="BN45:BO45" si="22">BN14/BN38</f>
        <v>0.95333220320209544</v>
      </c>
      <c r="BO45" s="101">
        <f t="shared" si="22"/>
        <v>0.96515008763629639</v>
      </c>
    </row>
    <row r="46" spans="3:68" ht="12.75" customHeight="1" x14ac:dyDescent="0.3">
      <c r="C46" s="1" t="s">
        <v>112</v>
      </c>
      <c r="D46" s="13">
        <f t="shared" ref="D46" si="23">D14/D13</f>
        <v>0.70708349539706128</v>
      </c>
      <c r="E46" s="13">
        <f t="shared" ref="E46:BH46" si="24">E14/E13</f>
        <v>0.71076470431518701</v>
      </c>
      <c r="F46" s="13">
        <f t="shared" si="24"/>
        <v>0.71273445746931008</v>
      </c>
      <c r="G46" s="13">
        <f t="shared" si="24"/>
        <v>0.72372459812671919</v>
      </c>
      <c r="H46" s="13">
        <f t="shared" si="24"/>
        <v>0.73681531431634961</v>
      </c>
      <c r="I46" s="13">
        <f t="shared" si="24"/>
        <v>0.73148437191770521</v>
      </c>
      <c r="J46" s="13">
        <f t="shared" si="24"/>
        <v>0.73169482819771492</v>
      </c>
      <c r="K46" s="13">
        <f t="shared" si="24"/>
        <v>0.7353217020338696</v>
      </c>
      <c r="L46" s="13">
        <f t="shared" si="24"/>
        <v>0.73646094905020465</v>
      </c>
      <c r="M46" s="13">
        <f t="shared" si="24"/>
        <v>0.72924881277766185</v>
      </c>
      <c r="N46" s="13">
        <f t="shared" si="24"/>
        <v>0.72597335983903621</v>
      </c>
      <c r="O46" s="13">
        <f t="shared" si="24"/>
        <v>0.72097681307155226</v>
      </c>
      <c r="P46" s="13">
        <f t="shared" si="24"/>
        <v>0.71485256339165903</v>
      </c>
      <c r="Q46" s="13">
        <f t="shared" si="24"/>
        <v>0.71279455225767197</v>
      </c>
      <c r="R46" s="13">
        <f t="shared" si="24"/>
        <v>0.74703883686107742</v>
      </c>
      <c r="S46" s="13">
        <f t="shared" si="24"/>
        <v>0.75092022590999263</v>
      </c>
      <c r="T46" s="13">
        <f t="shared" si="24"/>
        <v>0.77285690386897887</v>
      </c>
      <c r="U46" s="13">
        <f t="shared" si="24"/>
        <v>0.78173736767938651</v>
      </c>
      <c r="V46" s="13">
        <f t="shared" si="24"/>
        <v>0.77374179415823041</v>
      </c>
      <c r="W46" s="13">
        <f t="shared" si="24"/>
        <v>0.77192237875931935</v>
      </c>
      <c r="X46" s="13">
        <f t="shared" si="24"/>
        <v>0.78248989688729664</v>
      </c>
      <c r="Y46" s="13">
        <f t="shared" si="24"/>
        <v>0.78721697810018199</v>
      </c>
      <c r="Z46" s="13">
        <f t="shared" si="24"/>
        <v>0.77925431779949861</v>
      </c>
      <c r="AA46" s="13">
        <f t="shared" si="24"/>
        <v>0.78538690310773562</v>
      </c>
      <c r="AB46" s="13">
        <f t="shared" si="24"/>
        <v>0.73707054520668935</v>
      </c>
      <c r="AC46" s="13">
        <f t="shared" si="24"/>
        <v>0.75548060178611021</v>
      </c>
      <c r="AD46" s="13">
        <f t="shared" si="24"/>
        <v>0.75123962653086662</v>
      </c>
      <c r="AE46" s="13">
        <f t="shared" si="24"/>
        <v>0.74513477612319989</v>
      </c>
      <c r="AF46" s="13">
        <f t="shared" si="24"/>
        <v>0.73848101851630032</v>
      </c>
      <c r="AG46" s="13">
        <f t="shared" si="24"/>
        <v>0.73750708922799901</v>
      </c>
      <c r="AH46" s="13">
        <f t="shared" si="24"/>
        <v>0.73654886468225778</v>
      </c>
      <c r="AI46" s="13">
        <f t="shared" si="24"/>
        <v>0.74010077207990099</v>
      </c>
      <c r="AJ46" s="13">
        <f t="shared" si="24"/>
        <v>0.73844000538866139</v>
      </c>
      <c r="AK46" s="13">
        <f t="shared" si="24"/>
        <v>0.74526685335910769</v>
      </c>
      <c r="AL46" s="13">
        <f t="shared" si="24"/>
        <v>0.753310524033591</v>
      </c>
      <c r="AM46" s="13">
        <f t="shared" si="24"/>
        <v>0.76675983208169696</v>
      </c>
      <c r="AN46" s="13">
        <f t="shared" si="24"/>
        <v>0.76729827505323633</v>
      </c>
      <c r="AO46" s="13">
        <f t="shared" si="24"/>
        <v>0.76880391515680413</v>
      </c>
      <c r="AP46" s="13">
        <f t="shared" si="24"/>
        <v>0.77575830812901192</v>
      </c>
      <c r="AQ46" s="13">
        <f t="shared" si="24"/>
        <v>0.77885501590906814</v>
      </c>
      <c r="AR46" s="13">
        <f t="shared" si="24"/>
        <v>0.78658247598881481</v>
      </c>
      <c r="AS46" s="13">
        <f t="shared" si="24"/>
        <v>0.79323316944440492</v>
      </c>
      <c r="AT46" s="13">
        <f t="shared" si="24"/>
        <v>0.80262647911168161</v>
      </c>
      <c r="AU46" s="13">
        <f t="shared" si="24"/>
        <v>0.76854515560805992</v>
      </c>
      <c r="AV46" s="13">
        <f t="shared" si="24"/>
        <v>0.77855101982043895</v>
      </c>
      <c r="AW46" s="13">
        <f t="shared" si="24"/>
        <v>0.80300068910841516</v>
      </c>
      <c r="AX46" s="13">
        <f t="shared" si="24"/>
        <v>0.80593136466252069</v>
      </c>
      <c r="AY46" s="13">
        <f t="shared" si="24"/>
        <v>0.78951592029088602</v>
      </c>
      <c r="AZ46" s="13">
        <f t="shared" si="24"/>
        <v>0.78198375371704298</v>
      </c>
      <c r="BA46" s="13">
        <f t="shared" si="24"/>
        <v>0.78939024029586768</v>
      </c>
      <c r="BB46" s="13">
        <f t="shared" si="24"/>
        <v>0.76473616244712916</v>
      </c>
      <c r="BC46" s="13">
        <f t="shared" si="24"/>
        <v>0.77745560766841271</v>
      </c>
      <c r="BD46" s="13">
        <f t="shared" si="24"/>
        <v>0.78600111418864538</v>
      </c>
      <c r="BE46" s="13">
        <f t="shared" si="24"/>
        <v>0.81329544225730854</v>
      </c>
      <c r="BF46" s="13">
        <f t="shared" si="24"/>
        <v>0.81319638877587819</v>
      </c>
      <c r="BG46" s="101">
        <f t="shared" si="24"/>
        <v>0.82142543839639026</v>
      </c>
      <c r="BH46" s="101">
        <f t="shared" si="24"/>
        <v>0.82394961159941638</v>
      </c>
      <c r="BI46" s="101">
        <f t="shared" ref="BI46:BK46" si="25">BI14/BI13</f>
        <v>0.82265113822881186</v>
      </c>
      <c r="BJ46" s="101">
        <f t="shared" si="25"/>
        <v>0.8293458677752038</v>
      </c>
      <c r="BK46" s="101">
        <f t="shared" si="25"/>
        <v>0.82792613329527898</v>
      </c>
      <c r="BL46" s="101">
        <f t="shared" ref="BL46:BM46" si="26">BL14/BL13</f>
        <v>0.83189162706284581</v>
      </c>
      <c r="BM46" s="101">
        <f t="shared" si="26"/>
        <v>0.82799246866058052</v>
      </c>
      <c r="BN46" s="101">
        <f t="shared" ref="BN46:BO46" si="27">BN14/BN13</f>
        <v>0.82849957551647946</v>
      </c>
      <c r="BO46" s="101">
        <f t="shared" si="27"/>
        <v>0.83754084499228765</v>
      </c>
    </row>
    <row r="47" spans="3:68" ht="12.75" customHeight="1" x14ac:dyDescent="0.3">
      <c r="C47" s="1" t="s">
        <v>113</v>
      </c>
      <c r="D47" s="13">
        <f t="shared" ref="D47" si="28">D23/D22</f>
        <v>0.5038653341807724</v>
      </c>
      <c r="E47" s="13">
        <f t="shared" ref="E47:BH47" si="29">E23/E22</f>
        <v>0.51032520161512496</v>
      </c>
      <c r="F47" s="13">
        <f t="shared" si="29"/>
        <v>0.50584073171350941</v>
      </c>
      <c r="G47" s="13">
        <f t="shared" si="29"/>
        <v>0.50679575772652985</v>
      </c>
      <c r="H47" s="13">
        <f t="shared" si="29"/>
        <v>0.52399741010119616</v>
      </c>
      <c r="I47" s="13">
        <f t="shared" si="29"/>
        <v>0.52821764370097879</v>
      </c>
      <c r="J47" s="13">
        <f t="shared" si="29"/>
        <v>0.52764941165402679</v>
      </c>
      <c r="K47" s="13">
        <f t="shared" si="29"/>
        <v>0.53578798524953253</v>
      </c>
      <c r="L47" s="13">
        <f t="shared" si="29"/>
        <v>0.56303208329700916</v>
      </c>
      <c r="M47" s="13">
        <f t="shared" si="29"/>
        <v>0.56905204573481738</v>
      </c>
      <c r="N47" s="13">
        <f t="shared" si="29"/>
        <v>0.56160376216518559</v>
      </c>
      <c r="O47" s="13">
        <f t="shared" si="29"/>
        <v>0.54569730038019071</v>
      </c>
      <c r="P47" s="13">
        <f t="shared" si="29"/>
        <v>0.54009971619813169</v>
      </c>
      <c r="Q47" s="13">
        <f t="shared" si="29"/>
        <v>0.52701824802453701</v>
      </c>
      <c r="R47" s="13">
        <f t="shared" si="29"/>
        <v>0.52981892830507094</v>
      </c>
      <c r="S47" s="13">
        <f t="shared" si="29"/>
        <v>0.52394015554201712</v>
      </c>
      <c r="T47" s="13">
        <f t="shared" si="29"/>
        <v>0.5150419084276715</v>
      </c>
      <c r="U47" s="13">
        <f t="shared" si="29"/>
        <v>0.51505695176982824</v>
      </c>
      <c r="V47" s="13">
        <f t="shared" si="29"/>
        <v>0.51204379785089849</v>
      </c>
      <c r="W47" s="13">
        <f t="shared" si="29"/>
        <v>0.51367932073477629</v>
      </c>
      <c r="X47" s="13">
        <f t="shared" si="29"/>
        <v>0.52497281200212997</v>
      </c>
      <c r="Y47" s="13">
        <f t="shared" si="29"/>
        <v>0.52848558073405716</v>
      </c>
      <c r="Z47" s="13">
        <f t="shared" si="29"/>
        <v>0.52602471749264179</v>
      </c>
      <c r="AA47" s="13">
        <f t="shared" si="29"/>
        <v>0.52676082227214704</v>
      </c>
      <c r="AB47" s="13">
        <f t="shared" si="29"/>
        <v>0.53700291593809879</v>
      </c>
      <c r="AC47" s="13">
        <f t="shared" si="29"/>
        <v>0.54654369955143089</v>
      </c>
      <c r="AD47" s="13">
        <f t="shared" si="29"/>
        <v>0.55573902848195122</v>
      </c>
      <c r="AE47" s="13">
        <f t="shared" si="29"/>
        <v>0.54733435112731377</v>
      </c>
      <c r="AF47" s="13">
        <f t="shared" si="29"/>
        <v>0.53199865802752289</v>
      </c>
      <c r="AG47" s="13">
        <f t="shared" si="29"/>
        <v>0.52477454812357216</v>
      </c>
      <c r="AH47" s="13">
        <f t="shared" si="29"/>
        <v>0.51582628164669253</v>
      </c>
      <c r="AI47" s="13">
        <f t="shared" si="29"/>
        <v>0.51147688298957028</v>
      </c>
      <c r="AJ47" s="13">
        <f t="shared" si="29"/>
        <v>0.51593446239715779</v>
      </c>
      <c r="AK47" s="13">
        <f t="shared" si="29"/>
        <v>0.50950730383783738</v>
      </c>
      <c r="AL47" s="13">
        <f t="shared" si="29"/>
        <v>0.50321980524520227</v>
      </c>
      <c r="AM47" s="13">
        <f t="shared" si="29"/>
        <v>0.50161072202864554</v>
      </c>
      <c r="AN47" s="13">
        <f t="shared" si="29"/>
        <v>0.50091441394544767</v>
      </c>
      <c r="AO47" s="13">
        <f t="shared" si="29"/>
        <v>0.50038154037843607</v>
      </c>
      <c r="AP47" s="13">
        <f t="shared" si="29"/>
        <v>0.50478117067470252</v>
      </c>
      <c r="AQ47" s="13">
        <f t="shared" si="29"/>
        <v>0.52002439889122076</v>
      </c>
      <c r="AR47" s="13">
        <f t="shared" si="29"/>
        <v>0.51682946671637653</v>
      </c>
      <c r="AS47" s="13">
        <f t="shared" si="29"/>
        <v>0.51880173683041164</v>
      </c>
      <c r="AT47" s="13">
        <f t="shared" si="29"/>
        <v>0.52461477728057093</v>
      </c>
      <c r="AU47" s="13">
        <f t="shared" si="29"/>
        <v>0.53781650212588972</v>
      </c>
      <c r="AV47" s="13">
        <f t="shared" si="29"/>
        <v>0.52719506251795811</v>
      </c>
      <c r="AW47" s="13">
        <f t="shared" si="29"/>
        <v>0.54471880338824941</v>
      </c>
      <c r="AX47" s="13">
        <f t="shared" si="29"/>
        <v>0.5256068976878322</v>
      </c>
      <c r="AY47" s="13">
        <f t="shared" si="29"/>
        <v>0.54711791558416845</v>
      </c>
      <c r="AZ47" s="13">
        <f t="shared" si="29"/>
        <v>0.56653677406706804</v>
      </c>
      <c r="BA47" s="13">
        <f t="shared" si="29"/>
        <v>0.54399744572110775</v>
      </c>
      <c r="BB47" s="13">
        <f t="shared" si="29"/>
        <v>0.55234263094337321</v>
      </c>
      <c r="BC47" s="13">
        <f t="shared" si="29"/>
        <v>0.56776431201386379</v>
      </c>
      <c r="BD47" s="13">
        <f t="shared" si="29"/>
        <v>0.58271034423327317</v>
      </c>
      <c r="BE47" s="13">
        <f t="shared" si="29"/>
        <v>0.58719141555753684</v>
      </c>
      <c r="BF47" s="13">
        <f t="shared" si="29"/>
        <v>0.57004476291828221</v>
      </c>
      <c r="BG47" s="101">
        <f t="shared" si="29"/>
        <v>0.58521722386203268</v>
      </c>
      <c r="BH47" s="101">
        <f t="shared" si="29"/>
        <v>0.6039605760050617</v>
      </c>
      <c r="BI47" s="101">
        <f t="shared" ref="BI47:BK47" si="30">BI23/BI22</f>
        <v>0.60509168742922126</v>
      </c>
      <c r="BJ47" s="101">
        <f t="shared" si="30"/>
        <v>0.61045747154018049</v>
      </c>
      <c r="BK47" s="101">
        <f t="shared" si="30"/>
        <v>0.63721038880861314</v>
      </c>
      <c r="BL47" s="101">
        <f t="shared" ref="BL47:BM47" si="31">BL23/BL22</f>
        <v>0.65414808796895718</v>
      </c>
      <c r="BM47" s="101">
        <f t="shared" si="31"/>
        <v>0.68392004087625846</v>
      </c>
      <c r="BN47" s="101">
        <f t="shared" ref="BN47:BO47" si="32">BN23/BN22</f>
        <v>0.69273974215873124</v>
      </c>
      <c r="BO47" s="101">
        <f t="shared" si="32"/>
        <v>0.70242964499608229</v>
      </c>
    </row>
    <row r="48" spans="3:68" ht="12.75" customHeight="1" x14ac:dyDescent="0.3">
      <c r="C48" s="1" t="s">
        <v>114</v>
      </c>
      <c r="D48" s="13">
        <f>D38/D41</f>
        <v>0.87126097944356085</v>
      </c>
      <c r="E48" s="13">
        <f t="shared" ref="E48:BH48" si="33">E38/E41</f>
        <v>0.86710296928125441</v>
      </c>
      <c r="F48" s="13">
        <f t="shared" si="33"/>
        <v>0.85881640488925826</v>
      </c>
      <c r="G48" s="13">
        <f t="shared" si="33"/>
        <v>0.84971203384303939</v>
      </c>
      <c r="H48" s="13">
        <f t="shared" si="33"/>
        <v>0.84255037148325351</v>
      </c>
      <c r="I48" s="13">
        <f t="shared" si="33"/>
        <v>0.83782641371052879</v>
      </c>
      <c r="J48" s="13">
        <f t="shared" si="33"/>
        <v>0.83239634243324878</v>
      </c>
      <c r="K48" s="13">
        <f t="shared" si="33"/>
        <v>0.82848109940319836</v>
      </c>
      <c r="L48" s="13">
        <f t="shared" si="33"/>
        <v>0.82920566597947354</v>
      </c>
      <c r="M48" s="13">
        <f t="shared" si="33"/>
        <v>0.82667338150365988</v>
      </c>
      <c r="N48" s="13">
        <f t="shared" si="33"/>
        <v>0.82605091979225598</v>
      </c>
      <c r="O48" s="13">
        <f t="shared" si="33"/>
        <v>0.82494377554237275</v>
      </c>
      <c r="P48" s="13">
        <f t="shared" si="33"/>
        <v>0.82908500856346068</v>
      </c>
      <c r="Q48" s="13">
        <f t="shared" si="33"/>
        <v>0.8404549165894869</v>
      </c>
      <c r="R48" s="13">
        <f t="shared" si="33"/>
        <v>0.83375842033838554</v>
      </c>
      <c r="S48" s="13">
        <f t="shared" si="33"/>
        <v>0.83651921419444453</v>
      </c>
      <c r="T48" s="13">
        <f t="shared" si="33"/>
        <v>0.84063866952981492</v>
      </c>
      <c r="U48" s="13">
        <f t="shared" si="33"/>
        <v>0.83361000240882621</v>
      </c>
      <c r="V48" s="13">
        <f t="shared" si="33"/>
        <v>0.84073736733883941</v>
      </c>
      <c r="W48" s="13">
        <f t="shared" si="33"/>
        <v>0.8387197210257793</v>
      </c>
      <c r="X48" s="13">
        <f t="shared" si="33"/>
        <v>0.83763656998762082</v>
      </c>
      <c r="Y48" s="13">
        <f t="shared" si="33"/>
        <v>0.82193814142242305</v>
      </c>
      <c r="Z48" s="13">
        <f t="shared" si="33"/>
        <v>0.80886731420152491</v>
      </c>
      <c r="AA48" s="13">
        <f t="shared" si="33"/>
        <v>0.80592304040816776</v>
      </c>
      <c r="AB48" s="13">
        <f t="shared" si="33"/>
        <v>0.78969595271258985</v>
      </c>
      <c r="AC48" s="13">
        <f t="shared" si="33"/>
        <v>0.77812503920810039</v>
      </c>
      <c r="AD48" s="13">
        <f t="shared" si="33"/>
        <v>0.79043738897659788</v>
      </c>
      <c r="AE48" s="13">
        <f t="shared" si="33"/>
        <v>0.81690507506879384</v>
      </c>
      <c r="AF48" s="13">
        <f t="shared" si="33"/>
        <v>0.83115533784618922</v>
      </c>
      <c r="AG48" s="13">
        <f t="shared" si="33"/>
        <v>0.83897578848465193</v>
      </c>
      <c r="AH48" s="13">
        <f t="shared" si="33"/>
        <v>0.84402275944138827</v>
      </c>
      <c r="AI48" s="13">
        <f t="shared" si="33"/>
        <v>0.84378363905652698</v>
      </c>
      <c r="AJ48" s="13">
        <f t="shared" si="33"/>
        <v>0.84838505376016238</v>
      </c>
      <c r="AK48" s="13">
        <f t="shared" si="33"/>
        <v>0.85227089785408827</v>
      </c>
      <c r="AL48" s="13">
        <f t="shared" si="33"/>
        <v>0.85136894863448698</v>
      </c>
      <c r="AM48" s="13">
        <f t="shared" si="33"/>
        <v>0.85194245028786497</v>
      </c>
      <c r="AN48" s="13">
        <f t="shared" si="33"/>
        <v>0.85185925603734403</v>
      </c>
      <c r="AO48" s="13">
        <f t="shared" si="33"/>
        <v>0.85074647907521972</v>
      </c>
      <c r="AP48" s="13">
        <f t="shared" si="33"/>
        <v>0.84804027428511264</v>
      </c>
      <c r="AQ48" s="13">
        <f t="shared" si="33"/>
        <v>0.85274659143439724</v>
      </c>
      <c r="AR48" s="13">
        <f t="shared" si="33"/>
        <v>0.86375680571040869</v>
      </c>
      <c r="AS48" s="13">
        <f t="shared" si="33"/>
        <v>0.86411270216390523</v>
      </c>
      <c r="AT48" s="13">
        <f t="shared" si="33"/>
        <v>0.85044026107812931</v>
      </c>
      <c r="AU48" s="13">
        <f t="shared" si="33"/>
        <v>0.86305859499213744</v>
      </c>
      <c r="AV48" s="13">
        <f t="shared" si="33"/>
        <v>0.86757115522101913</v>
      </c>
      <c r="AW48" s="13">
        <f t="shared" si="33"/>
        <v>0.87768987336199744</v>
      </c>
      <c r="AX48" s="13">
        <f t="shared" si="33"/>
        <v>0.8868784452082622</v>
      </c>
      <c r="AY48" s="13">
        <f t="shared" si="33"/>
        <v>0.8772971814700451</v>
      </c>
      <c r="AZ48" s="13">
        <f t="shared" si="33"/>
        <v>0.86984990591824896</v>
      </c>
      <c r="BA48" s="13">
        <f t="shared" si="33"/>
        <v>0.86425980114082956</v>
      </c>
      <c r="BB48" s="13">
        <f t="shared" si="33"/>
        <v>0.8715098528682379</v>
      </c>
      <c r="BC48" s="13">
        <f t="shared" si="33"/>
        <v>0.87300229851193367</v>
      </c>
      <c r="BD48" s="13">
        <f t="shared" si="33"/>
        <v>0.88722768976595257</v>
      </c>
      <c r="BE48" s="13">
        <f t="shared" si="33"/>
        <v>0.88606918836311754</v>
      </c>
      <c r="BF48" s="13">
        <f t="shared" si="33"/>
        <v>0.8822078146436757</v>
      </c>
      <c r="BG48" s="101">
        <f t="shared" si="33"/>
        <v>0.87613325426257804</v>
      </c>
      <c r="BH48" s="101">
        <f t="shared" si="33"/>
        <v>0.87161715619467373</v>
      </c>
      <c r="BI48" s="101">
        <f t="shared" ref="BI48:BK48" si="34">BI38/BI41</f>
        <v>0.87011564057420965</v>
      </c>
      <c r="BJ48" s="101">
        <f t="shared" si="34"/>
        <v>0.86698108874445756</v>
      </c>
      <c r="BK48" s="101">
        <f t="shared" si="34"/>
        <v>0.86326031131745684</v>
      </c>
      <c r="BL48" s="101">
        <f t="shared" ref="BL48:BM48" si="35">BL38/BL41</f>
        <v>0.86100593176066675</v>
      </c>
      <c r="BM48" s="101">
        <f t="shared" si="35"/>
        <v>0.86444594272923592</v>
      </c>
      <c r="BN48" s="101">
        <f t="shared" ref="BN48:BO48" si="36">BN38/BN41</f>
        <v>0.86905652901861241</v>
      </c>
      <c r="BO48" s="101">
        <f t="shared" si="36"/>
        <v>0.86778300672745046</v>
      </c>
    </row>
    <row r="49" spans="3:67" ht="12.75" customHeight="1" x14ac:dyDescent="0.3">
      <c r="C49" s="1"/>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2"/>
      <c r="BH49" s="102"/>
      <c r="BI49" s="102"/>
      <c r="BJ49" s="102"/>
      <c r="BK49" s="102"/>
      <c r="BL49" s="102"/>
      <c r="BM49" s="102"/>
      <c r="BN49" s="102"/>
      <c r="BO49" s="102"/>
    </row>
    <row r="50" spans="3:67" ht="12.75" customHeight="1" x14ac:dyDescent="0.3">
      <c r="C50" s="1"/>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2"/>
      <c r="BH50" s="102"/>
      <c r="BI50" s="102"/>
      <c r="BJ50" s="102"/>
      <c r="BK50" s="102"/>
      <c r="BL50" s="102"/>
      <c r="BM50" s="102"/>
      <c r="BN50" s="102"/>
      <c r="BO50" s="102"/>
    </row>
    <row r="51" spans="3:67" ht="12.75" customHeight="1" x14ac:dyDescent="0.3">
      <c r="C51" s="1" t="s">
        <v>103</v>
      </c>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2"/>
      <c r="BH51" s="102"/>
      <c r="BI51" s="102"/>
      <c r="BJ51" s="102"/>
      <c r="BK51" s="102"/>
      <c r="BL51" s="102"/>
      <c r="BM51" s="102"/>
      <c r="BN51" s="102"/>
      <c r="BO51" s="102"/>
    </row>
    <row r="52" spans="3:67" ht="12.75" customHeight="1" x14ac:dyDescent="0.3">
      <c r="C52" s="15" t="s">
        <v>56</v>
      </c>
      <c r="D52" s="10" t="s">
        <v>78</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2"/>
      <c r="BH52" s="102"/>
      <c r="BI52" s="102"/>
      <c r="BJ52" s="102"/>
      <c r="BK52" s="102"/>
      <c r="BL52" s="102"/>
      <c r="BM52" s="102"/>
      <c r="BN52" s="102"/>
      <c r="BO52" s="102"/>
    </row>
    <row r="53" spans="3:67" ht="12.75" customHeight="1" x14ac:dyDescent="0.3">
      <c r="C53" s="9" t="s">
        <v>79</v>
      </c>
      <c r="D53" s="51">
        <v>1960</v>
      </c>
      <c r="E53" s="51">
        <v>1961</v>
      </c>
      <c r="F53" s="51">
        <v>1962</v>
      </c>
      <c r="G53" s="51">
        <v>1963</v>
      </c>
      <c r="H53" s="51">
        <v>1964</v>
      </c>
      <c r="I53" s="51">
        <v>1965</v>
      </c>
      <c r="J53" s="51">
        <v>1966</v>
      </c>
      <c r="K53" s="51">
        <v>1967</v>
      </c>
      <c r="L53" s="51">
        <v>1968</v>
      </c>
      <c r="M53" s="51">
        <v>1969</v>
      </c>
      <c r="N53" s="51">
        <v>1970</v>
      </c>
      <c r="O53" s="51">
        <v>1971</v>
      </c>
      <c r="P53" s="51">
        <v>1972</v>
      </c>
      <c r="Q53" s="51">
        <v>1973</v>
      </c>
      <c r="R53" s="51">
        <v>1974</v>
      </c>
      <c r="S53" s="51">
        <v>1975</v>
      </c>
      <c r="T53" s="51">
        <v>1976</v>
      </c>
      <c r="U53" s="51">
        <v>1977</v>
      </c>
      <c r="V53" s="51">
        <v>1978</v>
      </c>
      <c r="W53" s="51">
        <v>1979</v>
      </c>
      <c r="X53" s="51">
        <v>1980</v>
      </c>
      <c r="Y53" s="51">
        <v>1981</v>
      </c>
      <c r="Z53" s="51">
        <v>1982</v>
      </c>
      <c r="AA53" s="51">
        <v>1983</v>
      </c>
      <c r="AB53" s="51">
        <v>1984</v>
      </c>
      <c r="AC53" s="51">
        <v>1985</v>
      </c>
      <c r="AD53" s="51">
        <v>1986</v>
      </c>
      <c r="AE53" s="51">
        <v>1987</v>
      </c>
      <c r="AF53" s="51">
        <v>1988</v>
      </c>
      <c r="AG53" s="51">
        <v>1989</v>
      </c>
      <c r="AH53" s="51">
        <v>1990</v>
      </c>
      <c r="AI53" s="51">
        <v>1991</v>
      </c>
      <c r="AJ53" s="51">
        <v>1992</v>
      </c>
      <c r="AK53" s="51">
        <v>1993</v>
      </c>
      <c r="AL53" s="51">
        <v>1994</v>
      </c>
      <c r="AM53" s="51">
        <v>1995</v>
      </c>
      <c r="AN53" s="51">
        <v>1996</v>
      </c>
      <c r="AO53" s="51">
        <v>1997</v>
      </c>
      <c r="AP53" s="51">
        <v>1998</v>
      </c>
      <c r="AQ53" s="51">
        <v>1999</v>
      </c>
      <c r="AR53" s="51">
        <v>2000</v>
      </c>
      <c r="AS53" s="51">
        <v>2001</v>
      </c>
      <c r="AT53" s="51">
        <v>2002</v>
      </c>
      <c r="AU53" s="51">
        <v>2003</v>
      </c>
      <c r="AV53" s="51">
        <v>2004</v>
      </c>
      <c r="AW53" s="51">
        <v>2005</v>
      </c>
      <c r="AX53" s="51">
        <v>2006</v>
      </c>
      <c r="AY53" s="51">
        <v>2007</v>
      </c>
      <c r="AZ53" s="51">
        <v>2008</v>
      </c>
      <c r="BA53" s="51">
        <v>2009</v>
      </c>
      <c r="BB53" s="51">
        <v>2010</v>
      </c>
      <c r="BC53" s="51">
        <v>2011</v>
      </c>
      <c r="BD53" s="51">
        <v>2012</v>
      </c>
      <c r="BE53" s="51">
        <v>2013</v>
      </c>
      <c r="BF53" s="52">
        <v>2014</v>
      </c>
      <c r="BG53" s="103">
        <v>2015</v>
      </c>
      <c r="BH53" s="103">
        <v>2016</v>
      </c>
      <c r="BI53" s="103">
        <v>2017</v>
      </c>
      <c r="BJ53" s="103">
        <v>2018</v>
      </c>
      <c r="BK53" s="103">
        <v>2019</v>
      </c>
      <c r="BL53" s="103">
        <v>2020</v>
      </c>
      <c r="BM53" s="103">
        <v>2021</v>
      </c>
      <c r="BN53" s="103">
        <v>2022</v>
      </c>
      <c r="BO53" s="103">
        <v>2023</v>
      </c>
    </row>
    <row r="54" spans="3:67" ht="12.75" customHeight="1" x14ac:dyDescent="0.35">
      <c r="C54" s="9" t="s">
        <v>80</v>
      </c>
      <c r="D54" s="13">
        <f t="shared" ref="D54:AI54" si="37">D24/D$23</f>
        <v>0.19649699153630021</v>
      </c>
      <c r="E54" s="13">
        <f t="shared" si="37"/>
        <v>0.19990531231673744</v>
      </c>
      <c r="F54" s="13">
        <f t="shared" si="37"/>
        <v>0.19772197695065036</v>
      </c>
      <c r="G54" s="13">
        <f t="shared" si="37"/>
        <v>0.19392718685085999</v>
      </c>
      <c r="H54" s="13">
        <f t="shared" si="37"/>
        <v>0.19386295006661894</v>
      </c>
      <c r="I54" s="13">
        <f t="shared" si="37"/>
        <v>0.19911414155581056</v>
      </c>
      <c r="J54" s="13">
        <f t="shared" si="37"/>
        <v>0.21206474107151788</v>
      </c>
      <c r="K54" s="13">
        <f t="shared" si="37"/>
        <v>0.21982134414031387</v>
      </c>
      <c r="L54" s="13">
        <f t="shared" si="37"/>
        <v>0.21973009540885113</v>
      </c>
      <c r="M54" s="13">
        <f t="shared" si="37"/>
        <v>0.2262581132112042</v>
      </c>
      <c r="N54" s="13">
        <f t="shared" si="37"/>
        <v>0.23382188963882833</v>
      </c>
      <c r="O54" s="13">
        <f t="shared" si="37"/>
        <v>0.24283842049902907</v>
      </c>
      <c r="P54" s="13">
        <f t="shared" si="37"/>
        <v>0.25539371487071627</v>
      </c>
      <c r="Q54" s="13">
        <f t="shared" si="37"/>
        <v>0.27329665106280504</v>
      </c>
      <c r="R54" s="13">
        <f t="shared" si="37"/>
        <v>0.29925728843182103</v>
      </c>
      <c r="S54" s="13">
        <f t="shared" si="37"/>
        <v>0.32099152471207376</v>
      </c>
      <c r="T54" s="13">
        <f t="shared" si="37"/>
        <v>0.33460352782210617</v>
      </c>
      <c r="U54" s="13">
        <f t="shared" si="37"/>
        <v>0.33619868431438127</v>
      </c>
      <c r="V54" s="13">
        <f t="shared" si="37"/>
        <v>0.34003907283768953</v>
      </c>
      <c r="W54" s="13">
        <f t="shared" si="37"/>
        <v>0.34270784602778981</v>
      </c>
      <c r="X54" s="13">
        <f t="shared" si="37"/>
        <v>0.37029085870221007</v>
      </c>
      <c r="Y54" s="13">
        <f t="shared" si="37"/>
        <v>0.40779043604262039</v>
      </c>
      <c r="Z54" s="13">
        <f t="shared" si="37"/>
        <v>0.42878619610356339</v>
      </c>
      <c r="AA54" s="13">
        <f t="shared" si="37"/>
        <v>0.42952695312467337</v>
      </c>
      <c r="AB54" s="13">
        <f t="shared" si="37"/>
        <v>0.43657795693664686</v>
      </c>
      <c r="AC54" s="13">
        <f t="shared" si="37"/>
        <v>0.42128222647987257</v>
      </c>
      <c r="AD54" s="13">
        <f t="shared" si="37"/>
        <v>0.39364943931964713</v>
      </c>
      <c r="AE54" s="13">
        <f t="shared" si="37"/>
        <v>0.37191008362118178</v>
      </c>
      <c r="AF54" s="13">
        <f t="shared" si="37"/>
        <v>0.36546055161285163</v>
      </c>
      <c r="AG54" s="13">
        <f t="shared" si="37"/>
        <v>0.35398940277847663</v>
      </c>
      <c r="AH54" s="13">
        <f t="shared" si="37"/>
        <v>0.34689683092890211</v>
      </c>
      <c r="AI54" s="13">
        <f t="shared" si="37"/>
        <v>0.33765472970448573</v>
      </c>
      <c r="AJ54" s="13">
        <f t="shared" ref="AJ54:AZ54" si="38">AJ24/AJ$23</f>
        <v>0.33687412120716498</v>
      </c>
      <c r="AK54" s="13">
        <f t="shared" si="38"/>
        <v>0.32746929243551598</v>
      </c>
      <c r="AL54" s="13">
        <f t="shared" si="38"/>
        <v>0.31664210526135111</v>
      </c>
      <c r="AM54" s="13">
        <f t="shared" si="38"/>
        <v>0.31343507307850488</v>
      </c>
      <c r="AN54" s="13">
        <f t="shared" si="38"/>
        <v>0.31509671807088296</v>
      </c>
      <c r="AO54" s="13">
        <f t="shared" si="38"/>
        <v>0.31745691556063155</v>
      </c>
      <c r="AP54" s="13">
        <f t="shared" si="38"/>
        <v>0.32235275837815341</v>
      </c>
      <c r="AQ54" s="13">
        <f t="shared" si="38"/>
        <v>0.32159166825132285</v>
      </c>
      <c r="AR54" s="13">
        <f t="shared" si="38"/>
        <v>0.35045712027686965</v>
      </c>
      <c r="AS54" s="13">
        <f t="shared" si="38"/>
        <v>0.37106744805522945</v>
      </c>
      <c r="AT54" s="13">
        <f t="shared" si="38"/>
        <v>0.38540629736889548</v>
      </c>
      <c r="AU54" s="13">
        <f t="shared" si="38"/>
        <v>0.34094705876403936</v>
      </c>
      <c r="AV54" s="13">
        <f t="shared" si="38"/>
        <v>0.3559633402027963</v>
      </c>
      <c r="AW54" s="13">
        <f t="shared" si="38"/>
        <v>0.42030686964037939</v>
      </c>
      <c r="AX54" s="13">
        <f t="shared" si="38"/>
        <v>0.43835027979152524</v>
      </c>
      <c r="AY54" s="13">
        <f t="shared" si="38"/>
        <v>0.43902006480782102</v>
      </c>
      <c r="AZ54" s="13">
        <f t="shared" si="38"/>
        <v>0.42486033728244993</v>
      </c>
      <c r="BA54" s="13">
        <f t="shared" ref="BA54:BF54" si="39">BA24/BA$23</f>
        <v>0.47317793230001404</v>
      </c>
      <c r="BB54" s="13">
        <f t="shared" si="39"/>
        <v>0.47044054230927196</v>
      </c>
      <c r="BC54" s="13">
        <f t="shared" si="39"/>
        <v>0.45030894289569862</v>
      </c>
      <c r="BD54" s="13">
        <f t="shared" si="39"/>
        <v>0.46342726604828338</v>
      </c>
      <c r="BE54" s="13">
        <f t="shared" si="39"/>
        <v>0.46041519755857258</v>
      </c>
      <c r="BF54" s="47">
        <f t="shared" si="39"/>
        <v>0.4512522457541262</v>
      </c>
      <c r="BG54" s="104">
        <f t="shared" ref="BG54:BH54" si="40">BG24/BG$23</f>
        <v>0.46301145811486044</v>
      </c>
      <c r="BH54" s="104">
        <f t="shared" si="40"/>
        <v>0.45910849723878527</v>
      </c>
      <c r="BI54" s="104">
        <f t="shared" ref="BI54:BK54" si="41">BI24/BI$23</f>
        <v>0.45371009993322259</v>
      </c>
      <c r="BJ54" s="104">
        <f t="shared" si="41"/>
        <v>0.45989214266020778</v>
      </c>
      <c r="BK54" s="104">
        <f t="shared" si="41"/>
        <v>0.46723111245160853</v>
      </c>
      <c r="BL54" s="104">
        <f t="shared" ref="BL54:BM54" si="42">BL24/BL$23</f>
        <v>0.48679563751812022</v>
      </c>
      <c r="BM54" s="104">
        <f t="shared" si="42"/>
        <v>0.48750643694070378</v>
      </c>
      <c r="BN54" s="105">
        <f t="shared" ref="BN54:BO54" si="43">BN24/BN$23</f>
        <v>0.48750643694070378</v>
      </c>
      <c r="BO54" s="105">
        <f t="shared" si="43"/>
        <v>0.48750643694070378</v>
      </c>
    </row>
    <row r="55" spans="3:67" ht="12.75" customHeight="1" x14ac:dyDescent="0.35">
      <c r="C55" s="9" t="s">
        <v>81</v>
      </c>
      <c r="D55" s="13">
        <f t="shared" ref="D55:AI55" si="44">D25/D$23</f>
        <v>5.5165115137211389E-2</v>
      </c>
      <c r="E55" s="13">
        <f t="shared" si="44"/>
        <v>6.6734765381715411E-2</v>
      </c>
      <c r="F55" s="13">
        <f t="shared" si="44"/>
        <v>6.8292057278634688E-2</v>
      </c>
      <c r="G55" s="13">
        <f t="shared" si="44"/>
        <v>6.838471273636039E-2</v>
      </c>
      <c r="H55" s="13">
        <f t="shared" si="44"/>
        <v>6.6791467528403481E-2</v>
      </c>
      <c r="I55" s="13">
        <f t="shared" si="44"/>
        <v>6.9493799630564554E-2</v>
      </c>
      <c r="J55" s="13">
        <f t="shared" si="44"/>
        <v>7.0920948511751736E-2</v>
      </c>
      <c r="K55" s="13">
        <f t="shared" si="44"/>
        <v>7.2354376131954973E-2</v>
      </c>
      <c r="L55" s="13">
        <f t="shared" si="44"/>
        <v>7.3794493704359976E-2</v>
      </c>
      <c r="M55" s="13">
        <f t="shared" si="44"/>
        <v>7.6801873540697091E-2</v>
      </c>
      <c r="N55" s="13">
        <f t="shared" si="44"/>
        <v>7.9630086229899116E-2</v>
      </c>
      <c r="O55" s="13">
        <f t="shared" si="44"/>
        <v>8.0462672935945015E-2</v>
      </c>
      <c r="P55" s="13">
        <f t="shared" si="44"/>
        <v>7.9845441110274584E-2</v>
      </c>
      <c r="Q55" s="13">
        <f t="shared" si="44"/>
        <v>7.5408819147774642E-2</v>
      </c>
      <c r="R55" s="13">
        <f t="shared" si="44"/>
        <v>7.1313014333113184E-2</v>
      </c>
      <c r="S55" s="13">
        <f t="shared" si="44"/>
        <v>6.7353833271140418E-2</v>
      </c>
      <c r="T55" s="13">
        <f t="shared" si="44"/>
        <v>6.5785823862252957E-2</v>
      </c>
      <c r="U55" s="13">
        <f t="shared" si="44"/>
        <v>6.2008423005698109E-2</v>
      </c>
      <c r="V55" s="13">
        <f t="shared" si="44"/>
        <v>5.6309676448530091E-2</v>
      </c>
      <c r="W55" s="13">
        <f t="shared" si="44"/>
        <v>7.8744832444312074E-2</v>
      </c>
      <c r="X55" s="13">
        <f t="shared" si="44"/>
        <v>8.3201630840152474E-2</v>
      </c>
      <c r="Y55" s="13">
        <f t="shared" si="44"/>
        <v>8.2277799744359392E-2</v>
      </c>
      <c r="Z55" s="13">
        <f t="shared" si="44"/>
        <v>8.1872595609901566E-2</v>
      </c>
      <c r="AA55" s="13">
        <f t="shared" si="44"/>
        <v>8.3477957647523887E-2</v>
      </c>
      <c r="AB55" s="13">
        <f t="shared" si="44"/>
        <v>8.9221259485043752E-2</v>
      </c>
      <c r="AC55" s="13">
        <f t="shared" si="44"/>
        <v>9.8115179685929782E-2</v>
      </c>
      <c r="AD55" s="13">
        <f t="shared" si="44"/>
        <v>0.10742577192834782</v>
      </c>
      <c r="AE55" s="13">
        <f t="shared" si="44"/>
        <v>0.11443997013633807</v>
      </c>
      <c r="AF55" s="13">
        <f t="shared" si="44"/>
        <v>0.11536969600895944</v>
      </c>
      <c r="AG55" s="13">
        <f t="shared" si="44"/>
        <v>0.10796619674230114</v>
      </c>
      <c r="AH55" s="13">
        <f t="shared" si="44"/>
        <v>0.10222419174150454</v>
      </c>
      <c r="AI55" s="13">
        <f t="shared" si="44"/>
        <v>9.3947654169288367E-2</v>
      </c>
      <c r="AJ55" s="13">
        <f t="shared" ref="AJ55:AZ55" si="45">AJ25/AJ$23</f>
        <v>8.4782899396910721E-2</v>
      </c>
      <c r="AK55" s="13">
        <f t="shared" si="45"/>
        <v>7.6770967974374715E-2</v>
      </c>
      <c r="AL55" s="13">
        <f t="shared" si="45"/>
        <v>7.0353679087202553E-2</v>
      </c>
      <c r="AM55" s="13">
        <f t="shared" si="45"/>
        <v>6.3756033861245814E-2</v>
      </c>
      <c r="AN55" s="13">
        <f t="shared" si="45"/>
        <v>5.7581877244079004E-2</v>
      </c>
      <c r="AO55" s="13">
        <f t="shared" si="45"/>
        <v>5.1226504773602466E-2</v>
      </c>
      <c r="AP55" s="13">
        <f t="shared" si="45"/>
        <v>4.5454308610310898E-2</v>
      </c>
      <c r="AQ55" s="13">
        <f t="shared" si="45"/>
        <v>4.1094539650655348E-2</v>
      </c>
      <c r="AR55" s="13">
        <f t="shared" si="45"/>
        <v>4.034550495591184E-2</v>
      </c>
      <c r="AS55" s="13">
        <f t="shared" si="45"/>
        <v>3.7805915724183452E-2</v>
      </c>
      <c r="AT55" s="13">
        <f t="shared" si="45"/>
        <v>3.2420086372572897E-2</v>
      </c>
      <c r="AU55" s="13">
        <f t="shared" si="45"/>
        <v>2.2362226277700143E-2</v>
      </c>
      <c r="AV55" s="13">
        <f t="shared" si="45"/>
        <v>2.3002641338774464E-2</v>
      </c>
      <c r="AW55" s="13">
        <f t="shared" si="45"/>
        <v>2.1539043414817681E-2</v>
      </c>
      <c r="AX55" s="13">
        <f t="shared" si="45"/>
        <v>2.0941119306178906E-2</v>
      </c>
      <c r="AY55" s="13">
        <f t="shared" si="45"/>
        <v>1.9404961417218484E-2</v>
      </c>
      <c r="AZ55" s="13">
        <f t="shared" si="45"/>
        <v>1.6666444109169558E-2</v>
      </c>
      <c r="BA55" s="13">
        <f t="shared" ref="BA55:BF55" si="46">BA25/BA$23</f>
        <v>1.8066527303599901E-2</v>
      </c>
      <c r="BB55" s="13">
        <f t="shared" si="46"/>
        <v>2.2558218442870544E-2</v>
      </c>
      <c r="BC55" s="13">
        <f t="shared" si="46"/>
        <v>1.9944247160824095E-2</v>
      </c>
      <c r="BD55" s="13">
        <f t="shared" si="46"/>
        <v>2.1591206381758692E-2</v>
      </c>
      <c r="BE55" s="13">
        <f t="shared" si="46"/>
        <v>2.0074872328352051E-2</v>
      </c>
      <c r="BF55" s="47">
        <f t="shared" si="46"/>
        <v>2.1982335989209973E-2</v>
      </c>
      <c r="BG55" s="104">
        <f t="shared" ref="BG55:BH55" si="47">BG25/BG$23</f>
        <v>2.3268609208848701E-2</v>
      </c>
      <c r="BH55" s="104">
        <f t="shared" si="47"/>
        <v>2.6172681950742169E-2</v>
      </c>
      <c r="BI55" s="104">
        <f t="shared" ref="BI55:BK55" si="48">BI25/BI$23</f>
        <v>2.5515175245975588E-2</v>
      </c>
      <c r="BJ55" s="104">
        <f t="shared" si="48"/>
        <v>2.6938046519882054E-2</v>
      </c>
      <c r="BK55" s="104">
        <f t="shared" si="48"/>
        <v>2.9814466030180859E-2</v>
      </c>
      <c r="BL55" s="104">
        <f t="shared" ref="BL55:BM55" si="49">BL25/BL$23</f>
        <v>3.2185575844680667E-2</v>
      </c>
      <c r="BM55" s="104">
        <f t="shared" si="49"/>
        <v>3.2768493000888452E-2</v>
      </c>
      <c r="BN55" s="105">
        <f t="shared" ref="BN55:BO55" si="50">BN25/BN$23</f>
        <v>3.2768493000888452E-2</v>
      </c>
      <c r="BO55" s="105">
        <f t="shared" si="50"/>
        <v>3.2768493000888452E-2</v>
      </c>
    </row>
    <row r="56" spans="3:67" ht="12.75" customHeight="1" x14ac:dyDescent="0.35">
      <c r="C56" s="9" t="s">
        <v>82</v>
      </c>
      <c r="D56" s="13">
        <f t="shared" ref="D56:AZ58" si="51">D27/D$23</f>
        <v>0.11987460556714995</v>
      </c>
      <c r="E56" s="13">
        <f t="shared" si="51"/>
        <v>0.11378847174209102</v>
      </c>
      <c r="F56" s="13">
        <f t="shared" si="51"/>
        <v>0.11913437051699788</v>
      </c>
      <c r="G56" s="13">
        <f t="shared" si="51"/>
        <v>0.12309469901263971</v>
      </c>
      <c r="H56" s="13">
        <f t="shared" si="51"/>
        <v>0.12403634567931714</v>
      </c>
      <c r="I56" s="13">
        <f t="shared" si="51"/>
        <v>0.11947125509142076</v>
      </c>
      <c r="J56" s="13">
        <f t="shared" si="51"/>
        <v>0.11684257710519833</v>
      </c>
      <c r="K56" s="13">
        <f t="shared" si="51"/>
        <v>0.11836023669367528</v>
      </c>
      <c r="L56" s="13">
        <f t="shared" si="51"/>
        <v>0.11802141892091622</v>
      </c>
      <c r="M56" s="13">
        <f t="shared" si="51"/>
        <v>0.11795740484146913</v>
      </c>
      <c r="N56" s="13">
        <f t="shared" si="51"/>
        <v>0.12239894284337655</v>
      </c>
      <c r="O56" s="13">
        <f t="shared" si="51"/>
        <v>0.12891798819676217</v>
      </c>
      <c r="P56" s="13">
        <f t="shared" si="51"/>
        <v>0.13408729390488255</v>
      </c>
      <c r="Q56" s="13">
        <f t="shared" si="51"/>
        <v>0.13568820520958416</v>
      </c>
      <c r="R56" s="13">
        <f t="shared" si="51"/>
        <v>0.13154271934311962</v>
      </c>
      <c r="S56" s="13">
        <f t="shared" si="51"/>
        <v>0.12516229928841335</v>
      </c>
      <c r="T56" s="13">
        <f t="shared" si="51"/>
        <v>0.12135943666023639</v>
      </c>
      <c r="U56" s="13">
        <f t="shared" si="51"/>
        <v>0.12061683122124771</v>
      </c>
      <c r="V56" s="13">
        <f t="shared" si="51"/>
        <v>0.1164938733652386</v>
      </c>
      <c r="W56" s="13">
        <f t="shared" si="51"/>
        <v>9.8486646997832744E-2</v>
      </c>
      <c r="X56" s="13">
        <f t="shared" si="51"/>
        <v>8.7137794591769693E-2</v>
      </c>
      <c r="Y56" s="13">
        <f t="shared" si="51"/>
        <v>7.7235100862816319E-2</v>
      </c>
      <c r="Z56" s="13">
        <f t="shared" si="51"/>
        <v>7.4806599128360032E-2</v>
      </c>
      <c r="AA56" s="13">
        <f t="shared" si="51"/>
        <v>8.1366198960189567E-2</v>
      </c>
      <c r="AB56" s="13">
        <f t="shared" si="51"/>
        <v>9.0193907464034703E-2</v>
      </c>
      <c r="AC56" s="13">
        <f t="shared" si="51"/>
        <v>0.10721615969786027</v>
      </c>
      <c r="AD56" s="13">
        <f t="shared" si="51"/>
        <v>0.1320799952792123</v>
      </c>
      <c r="AE56" s="13">
        <f t="shared" si="51"/>
        <v>0.16433387641573111</v>
      </c>
      <c r="AF56" s="13">
        <f t="shared" si="51"/>
        <v>0.18544064660811935</v>
      </c>
      <c r="AG56" s="13">
        <f t="shared" si="51"/>
        <v>0.20644372963792779</v>
      </c>
      <c r="AH56" s="13">
        <f t="shared" si="51"/>
        <v>0.2179522257582851</v>
      </c>
      <c r="AI56" s="13">
        <f t="shared" si="51"/>
        <v>0.23239291159598802</v>
      </c>
      <c r="AJ56" s="13">
        <f t="shared" si="51"/>
        <v>0.24869375197344665</v>
      </c>
      <c r="AK56" s="13">
        <f t="shared" si="51"/>
        <v>0.25769979865336662</v>
      </c>
      <c r="AL56" s="13">
        <f t="shared" si="51"/>
        <v>0.27135933975830023</v>
      </c>
      <c r="AM56" s="13">
        <f t="shared" si="51"/>
        <v>0.2809606500079605</v>
      </c>
      <c r="AN56" s="13">
        <f t="shared" si="51"/>
        <v>0.28504512125979553</v>
      </c>
      <c r="AO56" s="13">
        <f t="shared" si="51"/>
        <v>0.29568777009269293</v>
      </c>
      <c r="AP56" s="13">
        <f t="shared" si="51"/>
        <v>0.30316606819884551</v>
      </c>
      <c r="AQ56" s="13">
        <f t="shared" si="51"/>
        <v>0.31624901367263503</v>
      </c>
      <c r="AR56" s="13">
        <f t="shared" si="51"/>
        <v>0.35122345781548914</v>
      </c>
      <c r="AS56" s="13">
        <f t="shared" si="51"/>
        <v>0.35104751627468994</v>
      </c>
      <c r="AT56" s="13">
        <f t="shared" si="51"/>
        <v>0.31005445433030027</v>
      </c>
      <c r="AU56" s="13">
        <f t="shared" si="51"/>
        <v>0.32834894231444012</v>
      </c>
      <c r="AV56" s="13">
        <f t="shared" si="51"/>
        <v>0.33497169230249924</v>
      </c>
      <c r="AW56" s="13">
        <f t="shared" si="51"/>
        <v>0.326348188479959</v>
      </c>
      <c r="AX56" s="13">
        <f t="shared" si="51"/>
        <v>0.3303919205456885</v>
      </c>
      <c r="AY56" s="13">
        <f t="shared" si="51"/>
        <v>0.31175749200208897</v>
      </c>
      <c r="AZ56" s="13">
        <f t="shared" si="51"/>
        <v>0.31369117040486072</v>
      </c>
      <c r="BA56" s="13">
        <f t="shared" ref="BA56:BF56" si="52">BA27/BA$23</f>
        <v>0.30308461812192672</v>
      </c>
      <c r="BB56" s="13">
        <f t="shared" si="52"/>
        <v>0.33250726761993177</v>
      </c>
      <c r="BC56" s="13">
        <f t="shared" si="52"/>
        <v>0.31668155863725683</v>
      </c>
      <c r="BD56" s="13">
        <f t="shared" si="52"/>
        <v>0.37238277054910901</v>
      </c>
      <c r="BE56" s="13">
        <f t="shared" si="52"/>
        <v>0.37212646777366643</v>
      </c>
      <c r="BF56" s="47">
        <f t="shared" si="52"/>
        <v>0.3722638409030371</v>
      </c>
      <c r="BG56" s="104">
        <f t="shared" ref="BG56:BH56" si="53">BG27/BG$23</f>
        <v>0.37919280026522678</v>
      </c>
      <c r="BH56" s="104">
        <f t="shared" si="53"/>
        <v>0.37356115695202691</v>
      </c>
      <c r="BI56" s="104">
        <f t="shared" ref="BI56:BK56" si="54">BI27/BI$23</f>
        <v>0.37401470808092363</v>
      </c>
      <c r="BJ56" s="104">
        <f t="shared" si="54"/>
        <v>0.37816319753675026</v>
      </c>
      <c r="BK56" s="104">
        <f t="shared" si="54"/>
        <v>0.36528848574525863</v>
      </c>
      <c r="BL56" s="104">
        <f t="shared" ref="BL56:BM56" si="55">BL27/BL$23</f>
        <v>0.33552882936870709</v>
      </c>
      <c r="BM56" s="104">
        <f t="shared" si="55"/>
        <v>0.31091149411847624</v>
      </c>
      <c r="BN56" s="105">
        <f t="shared" ref="BN56:BO56" si="56">BN27/BN$23</f>
        <v>0.31091149411847624</v>
      </c>
      <c r="BO56" s="105">
        <f t="shared" si="56"/>
        <v>0.31091149411847624</v>
      </c>
    </row>
    <row r="57" spans="3:67" ht="12.75" customHeight="1" x14ac:dyDescent="0.35">
      <c r="C57" s="9" t="s">
        <v>83</v>
      </c>
      <c r="D57" s="13">
        <f t="shared" si="51"/>
        <v>0.23445467931516192</v>
      </c>
      <c r="E57" s="13">
        <f t="shared" si="51"/>
        <v>0.22958775788268468</v>
      </c>
      <c r="F57" s="13">
        <f t="shared" si="51"/>
        <v>0.22562896403960425</v>
      </c>
      <c r="G57" s="13">
        <f t="shared" si="51"/>
        <v>0.2273093364020356</v>
      </c>
      <c r="H57" s="13">
        <f t="shared" si="51"/>
        <v>0.22941748671582382</v>
      </c>
      <c r="I57" s="13">
        <f t="shared" si="51"/>
        <v>0.22939794159291166</v>
      </c>
      <c r="J57" s="13">
        <f t="shared" si="51"/>
        <v>0.22843801590477947</v>
      </c>
      <c r="K57" s="13">
        <f t="shared" si="51"/>
        <v>0.22261387562102197</v>
      </c>
      <c r="L57" s="13">
        <f t="shared" si="51"/>
        <v>0.21171740016289209</v>
      </c>
      <c r="M57" s="13">
        <f t="shared" si="51"/>
        <v>0.19768861637926238</v>
      </c>
      <c r="N57" s="13">
        <f t="shared" si="51"/>
        <v>0.18498933929473255</v>
      </c>
      <c r="O57" s="13">
        <f t="shared" si="51"/>
        <v>0.17278960395361254</v>
      </c>
      <c r="P57" s="13">
        <f t="shared" si="51"/>
        <v>0.16048486876436541</v>
      </c>
      <c r="Q57" s="13">
        <f t="shared" si="51"/>
        <v>0.15073451407055835</v>
      </c>
      <c r="R57" s="13">
        <f t="shared" si="51"/>
        <v>0.14108827886497899</v>
      </c>
      <c r="S57" s="13">
        <f t="shared" si="51"/>
        <v>0.13574067239938634</v>
      </c>
      <c r="T57" s="13">
        <f t="shared" si="51"/>
        <v>0.13430921230183518</v>
      </c>
      <c r="U57" s="13">
        <f t="shared" si="51"/>
        <v>0.1385379134030536</v>
      </c>
      <c r="V57" s="13">
        <f t="shared" si="51"/>
        <v>0.14442985337098496</v>
      </c>
      <c r="W57" s="13">
        <f t="shared" si="51"/>
        <v>0.14060009958023487</v>
      </c>
      <c r="X57" s="13">
        <f t="shared" si="51"/>
        <v>0.13295398496443755</v>
      </c>
      <c r="Y57" s="13">
        <f t="shared" si="51"/>
        <v>0.12227521415997207</v>
      </c>
      <c r="Z57" s="13">
        <f t="shared" si="51"/>
        <v>0.11544687263389693</v>
      </c>
      <c r="AA57" s="13">
        <f t="shared" si="51"/>
        <v>0.11232927198362481</v>
      </c>
      <c r="AB57" s="13">
        <f t="shared" si="51"/>
        <v>0.11141318670012476</v>
      </c>
      <c r="AC57" s="13">
        <f t="shared" si="51"/>
        <v>0.11261906249589157</v>
      </c>
      <c r="AD57" s="13">
        <f t="shared" si="51"/>
        <v>0.11476916791906998</v>
      </c>
      <c r="AE57" s="13">
        <f t="shared" si="51"/>
        <v>0.11352912554553096</v>
      </c>
      <c r="AF57" s="13">
        <f t="shared" si="51"/>
        <v>0.11613598772363287</v>
      </c>
      <c r="AG57" s="13">
        <f t="shared" si="51"/>
        <v>0.11994192382879819</v>
      </c>
      <c r="AH57" s="13">
        <f t="shared" si="51"/>
        <v>0.1298493118142241</v>
      </c>
      <c r="AI57" s="13">
        <f t="shared" si="51"/>
        <v>0.12737198346386977</v>
      </c>
      <c r="AJ57" s="13">
        <f t="shared" si="51"/>
        <v>0.11621378977228372</v>
      </c>
      <c r="AK57" s="13">
        <f t="shared" si="51"/>
        <v>0.11817361198108549</v>
      </c>
      <c r="AL57" s="13">
        <f t="shared" si="51"/>
        <v>0.11618377667923888</v>
      </c>
      <c r="AM57" s="13">
        <f t="shared" si="51"/>
        <v>0.11467155897422326</v>
      </c>
      <c r="AN57" s="13">
        <f t="shared" si="51"/>
        <v>0.11594917836047251</v>
      </c>
      <c r="AO57" s="13">
        <f t="shared" si="51"/>
        <v>0.11362313169999753</v>
      </c>
      <c r="AP57" s="13">
        <f t="shared" si="51"/>
        <v>0.11965821335607565</v>
      </c>
      <c r="AQ57" s="13">
        <f t="shared" si="51"/>
        <v>0.12194077690929991</v>
      </c>
      <c r="AR57" s="13">
        <f t="shared" si="51"/>
        <v>0.13046280770130572</v>
      </c>
      <c r="AS57" s="13">
        <f t="shared" si="51"/>
        <v>0.12655594140437362</v>
      </c>
      <c r="AT57" s="13">
        <f t="shared" si="51"/>
        <v>0.11640044214434299</v>
      </c>
      <c r="AU57" s="13">
        <f t="shared" si="51"/>
        <v>0.10294016559238826</v>
      </c>
      <c r="AV57" s="13">
        <f t="shared" si="51"/>
        <v>0.10297426168601623</v>
      </c>
      <c r="AW57" s="13">
        <f t="shared" si="51"/>
        <v>9.9283311818729514E-2</v>
      </c>
      <c r="AX57" s="13">
        <f t="shared" si="51"/>
        <v>0.10586115113456321</v>
      </c>
      <c r="AY57" s="13">
        <f t="shared" si="51"/>
        <v>8.2044830667274415E-2</v>
      </c>
      <c r="AZ57" s="13">
        <f t="shared" si="51"/>
        <v>9.2880687669535986E-2</v>
      </c>
      <c r="BA57" s="13">
        <f t="shared" ref="BA57:BF57" si="57">BA28/BA$23</f>
        <v>9.1048029757914609E-2</v>
      </c>
      <c r="BB57" s="13">
        <f t="shared" si="57"/>
        <v>8.0724569739861807E-2</v>
      </c>
      <c r="BC57" s="13">
        <f t="shared" si="57"/>
        <v>7.7777883046748125E-2</v>
      </c>
      <c r="BD57" s="13">
        <f t="shared" si="57"/>
        <v>6.6260485547108991E-2</v>
      </c>
      <c r="BE57" s="13">
        <f t="shared" si="57"/>
        <v>6.4684935822985595E-2</v>
      </c>
      <c r="BF57" s="47">
        <f t="shared" si="57"/>
        <v>6.3033747740829885E-2</v>
      </c>
      <c r="BG57" s="104">
        <f t="shared" ref="BG57:BH57" si="58">BG28/BG$23</f>
        <v>6.0006429299457258E-2</v>
      </c>
      <c r="BH57" s="104">
        <f t="shared" si="58"/>
        <v>5.843037304030655E-2</v>
      </c>
      <c r="BI57" s="104">
        <f t="shared" ref="BI57:BK57" si="59">BI28/BI$23</f>
        <v>6.3669299707715857E-2</v>
      </c>
      <c r="BJ57" s="104">
        <f t="shared" si="59"/>
        <v>6.4513361076325479E-2</v>
      </c>
      <c r="BK57" s="104">
        <f t="shared" si="59"/>
        <v>6.6484612221924047E-2</v>
      </c>
      <c r="BL57" s="104">
        <f t="shared" ref="BL57:BM57" si="60">BL28/BL$23</f>
        <v>6.645737290219407E-2</v>
      </c>
      <c r="BM57" s="104">
        <f t="shared" si="60"/>
        <v>6.5098161645694097E-2</v>
      </c>
      <c r="BN57" s="105">
        <f t="shared" ref="BN57:BO57" si="61">BN28/BN$23</f>
        <v>6.5098161645694097E-2</v>
      </c>
      <c r="BO57" s="105">
        <f t="shared" si="61"/>
        <v>6.5098161645694097E-2</v>
      </c>
    </row>
    <row r="58" spans="3:67" ht="12.75" customHeight="1" x14ac:dyDescent="0.35">
      <c r="C58" s="9" t="s">
        <v>84</v>
      </c>
      <c r="D58" s="13">
        <f t="shared" si="51"/>
        <v>0.38980580468280335</v>
      </c>
      <c r="E58" s="13">
        <f t="shared" si="51"/>
        <v>0.38438141926316355</v>
      </c>
      <c r="F58" s="13">
        <f t="shared" si="51"/>
        <v>0.38374876283042159</v>
      </c>
      <c r="G58" s="13">
        <f t="shared" si="51"/>
        <v>0.38328302637410755</v>
      </c>
      <c r="H58" s="13">
        <f t="shared" si="51"/>
        <v>0.38329185734316712</v>
      </c>
      <c r="I58" s="13">
        <f t="shared" si="51"/>
        <v>0.38073013644772391</v>
      </c>
      <c r="J58" s="13">
        <f t="shared" si="51"/>
        <v>0.37016506005519995</v>
      </c>
      <c r="K58" s="13">
        <f t="shared" si="51"/>
        <v>0.36415899117395728</v>
      </c>
      <c r="L58" s="13">
        <f t="shared" si="51"/>
        <v>0.37078097413116778</v>
      </c>
      <c r="M58" s="13">
        <f t="shared" si="51"/>
        <v>0.37485801146931924</v>
      </c>
      <c r="N58" s="13">
        <f t="shared" si="51"/>
        <v>0.37378951910005703</v>
      </c>
      <c r="O58" s="13">
        <f t="shared" si="51"/>
        <v>0.36840785753468414</v>
      </c>
      <c r="P58" s="13">
        <f t="shared" si="51"/>
        <v>0.36170693563100259</v>
      </c>
      <c r="Q58" s="13">
        <f t="shared" si="51"/>
        <v>0.35697245146667794</v>
      </c>
      <c r="R58" s="13">
        <f t="shared" si="51"/>
        <v>0.35131607679022747</v>
      </c>
      <c r="S58" s="13">
        <f t="shared" si="51"/>
        <v>0.34685719596291392</v>
      </c>
      <c r="T58" s="13">
        <f t="shared" si="51"/>
        <v>0.34098160159840935</v>
      </c>
      <c r="U58" s="13">
        <f t="shared" si="51"/>
        <v>0.33383077401496636</v>
      </c>
      <c r="V58" s="13">
        <f t="shared" si="51"/>
        <v>0.32463347870431963</v>
      </c>
      <c r="W58" s="13">
        <f t="shared" si="51"/>
        <v>0.32110615350690419</v>
      </c>
      <c r="X58" s="13">
        <f t="shared" si="51"/>
        <v>0.30933682185695632</v>
      </c>
      <c r="Y58" s="13">
        <f t="shared" si="51"/>
        <v>0.29612875826883839</v>
      </c>
      <c r="Z58" s="13">
        <f t="shared" si="51"/>
        <v>0.28743910903857589</v>
      </c>
      <c r="AA58" s="13">
        <f t="shared" si="51"/>
        <v>0.28424554582909839</v>
      </c>
      <c r="AB58" s="13">
        <f t="shared" si="51"/>
        <v>0.26644839257248054</v>
      </c>
      <c r="AC58" s="13">
        <f t="shared" si="51"/>
        <v>0.25750383592930415</v>
      </c>
      <c r="AD58" s="13">
        <f t="shared" si="51"/>
        <v>0.25061613676451128</v>
      </c>
      <c r="AE58" s="13">
        <f t="shared" si="51"/>
        <v>0.23518394883177399</v>
      </c>
      <c r="AF58" s="13">
        <f t="shared" si="51"/>
        <v>0.2173020525664878</v>
      </c>
      <c r="AG58" s="13">
        <f t="shared" si="51"/>
        <v>0.21149041133821844</v>
      </c>
      <c r="AH58" s="13">
        <f t="shared" si="51"/>
        <v>0.2029812292888559</v>
      </c>
      <c r="AI58" s="13">
        <f t="shared" si="51"/>
        <v>0.20857657567367058</v>
      </c>
      <c r="AJ58" s="13">
        <f t="shared" si="51"/>
        <v>0.21340619458319104</v>
      </c>
      <c r="AK58" s="13">
        <f t="shared" si="51"/>
        <v>0.21988634356854764</v>
      </c>
      <c r="AL58" s="13">
        <f t="shared" si="51"/>
        <v>0.22546109921390725</v>
      </c>
      <c r="AM58" s="13">
        <f t="shared" si="51"/>
        <v>0.22717667013552442</v>
      </c>
      <c r="AN58" s="13">
        <f t="shared" si="51"/>
        <v>0.22632710506476997</v>
      </c>
      <c r="AO58" s="13">
        <f t="shared" si="51"/>
        <v>0.22200569060972974</v>
      </c>
      <c r="AP58" s="13">
        <f t="shared" si="51"/>
        <v>0.20936866349027078</v>
      </c>
      <c r="AQ58" s="13">
        <f t="shared" si="51"/>
        <v>0.19912401298317628</v>
      </c>
      <c r="AR58" s="13">
        <f t="shared" si="51"/>
        <v>0.12751110925042364</v>
      </c>
      <c r="AS58" s="13">
        <f t="shared" si="51"/>
        <v>0.11352316724732225</v>
      </c>
      <c r="AT58" s="13">
        <f t="shared" si="51"/>
        <v>0.15239932487947391</v>
      </c>
      <c r="AU58" s="13">
        <f t="shared" si="51"/>
        <v>0.1939870458231073</v>
      </c>
      <c r="AV58" s="13">
        <f t="shared" si="51"/>
        <v>0.17264293561475244</v>
      </c>
      <c r="AW58" s="13">
        <f t="shared" si="51"/>
        <v>0.12356565490734703</v>
      </c>
      <c r="AX58" s="13">
        <f t="shared" si="51"/>
        <v>8.9228451010456636E-2</v>
      </c>
      <c r="AY58" s="13">
        <f t="shared" si="51"/>
        <v>0.12365143051312626</v>
      </c>
      <c r="AZ58" s="13">
        <f t="shared" si="51"/>
        <v>0.13284512895392692</v>
      </c>
      <c r="BA58" s="13">
        <f t="shared" ref="BA58:BF58" si="62">BA29/BA$23</f>
        <v>9.720948273594987E-2</v>
      </c>
      <c r="BB58" s="13">
        <f t="shared" si="62"/>
        <v>6.6281855623162203E-2</v>
      </c>
      <c r="BC58" s="13">
        <f t="shared" si="62"/>
        <v>0.10841642883056797</v>
      </c>
      <c r="BD58" s="13">
        <f>BD29/BD$23</f>
        <v>5.011899038070531E-2</v>
      </c>
      <c r="BE58" s="13">
        <f t="shared" si="62"/>
        <v>5.4462179385639048E-2</v>
      </c>
      <c r="BF58" s="47">
        <f t="shared" si="62"/>
        <v>6.3613745047876355E-2</v>
      </c>
      <c r="BG58" s="104">
        <f t="shared" ref="BG58:BH58" si="63">BG29/BG$23</f>
        <v>4.7690324081545998E-2</v>
      </c>
      <c r="BH58" s="104">
        <f t="shared" si="63"/>
        <v>5.5288888662320602E-2</v>
      </c>
      <c r="BI58" s="104">
        <f t="shared" ref="BI58:BK58" si="64">BI29/BI$23</f>
        <v>5.3425726708235068E-2</v>
      </c>
      <c r="BJ58" s="104">
        <f t="shared" si="64"/>
        <v>4.0470483848427975E-2</v>
      </c>
      <c r="BK58" s="104">
        <f t="shared" si="64"/>
        <v>3.9440079295775823E-2</v>
      </c>
      <c r="BL58" s="104">
        <f t="shared" ref="BL58:BM58" si="65">BL29/BL$23</f>
        <v>4.5666750362230876E-2</v>
      </c>
      <c r="BM58" s="104">
        <f t="shared" si="65"/>
        <v>7.0896664907138029E-2</v>
      </c>
      <c r="BN58" s="105">
        <f t="shared" ref="BN58:BO58" si="66">BN29/BN$23</f>
        <v>7.0896664907138029E-2</v>
      </c>
      <c r="BO58" s="105">
        <f t="shared" si="66"/>
        <v>7.0896664907138029E-2</v>
      </c>
    </row>
    <row r="59" spans="3:67" ht="12.75" hidden="1" customHeight="1" x14ac:dyDescent="0.3">
      <c r="C59" s="9" t="s">
        <v>85</v>
      </c>
      <c r="D59" s="13">
        <f t="shared" ref="D59:BB59" si="67">D30/D$23</f>
        <v>4.2020079767680412E-3</v>
      </c>
      <c r="E59" s="13">
        <f t="shared" si="67"/>
        <v>5.6018675164745532E-3</v>
      </c>
      <c r="F59" s="13">
        <f t="shared" si="67"/>
        <v>5.4734976961770994E-3</v>
      </c>
      <c r="G59" s="13">
        <f t="shared" si="67"/>
        <v>4.0004378774690678E-3</v>
      </c>
      <c r="H59" s="13">
        <f t="shared" si="67"/>
        <v>2.5998926666694756E-3</v>
      </c>
      <c r="I59" s="13">
        <f t="shared" si="67"/>
        <v>1.7929371440062901E-3</v>
      </c>
      <c r="J59" s="13">
        <f t="shared" si="67"/>
        <v>1.5682224858152836E-3</v>
      </c>
      <c r="K59" s="13">
        <f t="shared" si="67"/>
        <v>2.6908666899093871E-3</v>
      </c>
      <c r="L59" s="13">
        <f t="shared" si="67"/>
        <v>5.9555367959498338E-3</v>
      </c>
      <c r="M59" s="13">
        <f t="shared" si="67"/>
        <v>6.4361319821958519E-3</v>
      </c>
      <c r="N59" s="13">
        <f t="shared" si="67"/>
        <v>5.3702228931064395E-3</v>
      </c>
      <c r="O59" s="13">
        <f t="shared" si="67"/>
        <v>6.5834568799670668E-3</v>
      </c>
      <c r="P59" s="13">
        <f t="shared" si="67"/>
        <v>8.4817457187585897E-3</v>
      </c>
      <c r="Q59" s="13">
        <f t="shared" si="67"/>
        <v>7.8993590425999009E-3</v>
      </c>
      <c r="R59" s="13">
        <f t="shared" si="67"/>
        <v>5.4826222367397133E-3</v>
      </c>
      <c r="S59" s="13">
        <f t="shared" si="67"/>
        <v>3.8944743660722248E-3</v>
      </c>
      <c r="T59" s="13">
        <f t="shared" si="67"/>
        <v>2.9603977551599216E-3</v>
      </c>
      <c r="U59" s="13">
        <f t="shared" si="67"/>
        <v>8.8073740406529929E-3</v>
      </c>
      <c r="V59" s="13">
        <f t="shared" si="67"/>
        <v>1.8094045273237179E-2</v>
      </c>
      <c r="W59" s="13">
        <f t="shared" si="67"/>
        <v>1.8354421442926313E-2</v>
      </c>
      <c r="X59" s="13">
        <f t="shared" si="67"/>
        <v>1.7078909044473928E-2</v>
      </c>
      <c r="Y59" s="13">
        <f t="shared" si="67"/>
        <v>1.4292690921393443E-2</v>
      </c>
      <c r="Z59" s="13">
        <f t="shared" si="67"/>
        <v>1.1648627485702227E-2</v>
      </c>
      <c r="AA59" s="13">
        <f t="shared" si="67"/>
        <v>9.0540724548899294E-3</v>
      </c>
      <c r="AB59" s="13">
        <f t="shared" si="67"/>
        <v>6.1453067042528406E-3</v>
      </c>
      <c r="AC59" s="13">
        <f t="shared" si="67"/>
        <v>3.263546339266296E-3</v>
      </c>
      <c r="AD59" s="13">
        <f t="shared" si="67"/>
        <v>1.4594887892114303E-3</v>
      </c>
      <c r="AE59" s="13">
        <f t="shared" si="67"/>
        <v>6.0299544944411522E-4</v>
      </c>
      <c r="AF59" s="13">
        <f t="shared" si="67"/>
        <v>2.9106547994891895E-4</v>
      </c>
      <c r="AG59" s="13">
        <f t="shared" si="67"/>
        <v>1.683356742778145E-4</v>
      </c>
      <c r="AH59" s="13">
        <f t="shared" si="67"/>
        <v>9.6195682540822211E-5</v>
      </c>
      <c r="AI59" s="13">
        <f t="shared" si="67"/>
        <v>5.6130566874247961E-5</v>
      </c>
      <c r="AJ59" s="13">
        <f t="shared" si="67"/>
        <v>2.9228334979170465E-5</v>
      </c>
      <c r="AK59" s="13">
        <f t="shared" si="67"/>
        <v>0</v>
      </c>
      <c r="AL59" s="13">
        <f t="shared" si="67"/>
        <v>0</v>
      </c>
      <c r="AM59" s="13">
        <f t="shared" si="67"/>
        <v>0</v>
      </c>
      <c r="AN59" s="13">
        <f t="shared" si="67"/>
        <v>0</v>
      </c>
      <c r="AO59" s="13">
        <f t="shared" si="67"/>
        <v>0</v>
      </c>
      <c r="AP59" s="13">
        <f t="shared" si="67"/>
        <v>0</v>
      </c>
      <c r="AQ59" s="13">
        <f t="shared" si="67"/>
        <v>0</v>
      </c>
      <c r="AR59" s="13">
        <f t="shared" si="67"/>
        <v>0</v>
      </c>
      <c r="AS59" s="13">
        <f t="shared" si="67"/>
        <v>0</v>
      </c>
      <c r="AT59" s="13">
        <f t="shared" si="67"/>
        <v>0</v>
      </c>
      <c r="AU59" s="13">
        <f t="shared" si="67"/>
        <v>2.0118816524863832E-3</v>
      </c>
      <c r="AV59" s="13">
        <f t="shared" si="67"/>
        <v>2.167566926621795E-3</v>
      </c>
      <c r="AW59" s="13">
        <f t="shared" si="67"/>
        <v>2.1926711073506715E-3</v>
      </c>
      <c r="AX59" s="13">
        <f t="shared" si="67"/>
        <v>2.3989137151611533E-3</v>
      </c>
      <c r="AY59" s="13">
        <f t="shared" si="67"/>
        <v>2.6362575535193713E-3</v>
      </c>
      <c r="AZ59" s="13">
        <f t="shared" si="67"/>
        <v>2.6450851478502417E-3</v>
      </c>
      <c r="BA59" s="13">
        <f>BA29/BA$23</f>
        <v>9.720948273594987E-2</v>
      </c>
      <c r="BB59" s="13">
        <f t="shared" si="67"/>
        <v>4.1169770790261077E-3</v>
      </c>
      <c r="BC59" s="13">
        <f t="shared" ref="BC59:BE59" si="68">BC30/BC$23</f>
        <v>4.3208665684220078E-3</v>
      </c>
      <c r="BD59" s="13">
        <f t="shared" si="68"/>
        <v>4.2341280230179584E-3</v>
      </c>
      <c r="BE59" s="13">
        <f t="shared" si="68"/>
        <v>4.0323226553736907E-3</v>
      </c>
      <c r="BF59" s="47"/>
      <c r="BG59" s="104"/>
      <c r="BH59" s="104"/>
      <c r="BI59" s="104"/>
      <c r="BJ59" s="104"/>
      <c r="BK59" s="104"/>
      <c r="BL59" s="104"/>
      <c r="BM59" s="104"/>
      <c r="BN59" s="104"/>
      <c r="BO59" s="104"/>
    </row>
    <row r="60" spans="3:67" ht="12.75" hidden="1" customHeight="1" x14ac:dyDescent="0.3">
      <c r="C60" s="9" t="s">
        <v>86</v>
      </c>
      <c r="D60" s="13">
        <f t="shared" ref="D60:AI60" si="69">SUM(D54:D59)</f>
        <v>0.9999992042153949</v>
      </c>
      <c r="E60" s="13">
        <f t="shared" si="69"/>
        <v>0.99999959410286665</v>
      </c>
      <c r="F60" s="13">
        <f t="shared" si="69"/>
        <v>0.99999962931248587</v>
      </c>
      <c r="G60" s="13">
        <f t="shared" si="69"/>
        <v>0.99999939925347225</v>
      </c>
      <c r="H60" s="13">
        <f t="shared" si="69"/>
        <v>1</v>
      </c>
      <c r="I60" s="13">
        <f t="shared" si="69"/>
        <v>1.0000002114624378</v>
      </c>
      <c r="J60" s="13">
        <f t="shared" si="69"/>
        <v>0.99999956513426269</v>
      </c>
      <c r="K60" s="13">
        <f t="shared" si="69"/>
        <v>0.9999996904508327</v>
      </c>
      <c r="L60" s="13">
        <f t="shared" si="69"/>
        <v>0.9999999191241371</v>
      </c>
      <c r="M60" s="13">
        <f t="shared" si="69"/>
        <v>1.0000001514241479</v>
      </c>
      <c r="N60" s="13">
        <f t="shared" si="69"/>
        <v>0.99999999999999989</v>
      </c>
      <c r="O60" s="13">
        <f t="shared" si="69"/>
        <v>1</v>
      </c>
      <c r="P60" s="13">
        <f t="shared" si="69"/>
        <v>0.99999999999999989</v>
      </c>
      <c r="Q60" s="13">
        <f t="shared" si="69"/>
        <v>1.0000000000000002</v>
      </c>
      <c r="R60" s="13">
        <f t="shared" si="69"/>
        <v>1</v>
      </c>
      <c r="S60" s="13">
        <f t="shared" si="69"/>
        <v>1</v>
      </c>
      <c r="T60" s="13">
        <f t="shared" si="69"/>
        <v>0.99999999999999989</v>
      </c>
      <c r="U60" s="13">
        <f t="shared" si="69"/>
        <v>1</v>
      </c>
      <c r="V60" s="13">
        <f t="shared" si="69"/>
        <v>1</v>
      </c>
      <c r="W60" s="13">
        <f t="shared" si="69"/>
        <v>1</v>
      </c>
      <c r="X60" s="13">
        <f t="shared" si="69"/>
        <v>1</v>
      </c>
      <c r="Y60" s="13">
        <f t="shared" si="69"/>
        <v>1</v>
      </c>
      <c r="Z60" s="13">
        <f t="shared" si="69"/>
        <v>1</v>
      </c>
      <c r="AA60" s="13">
        <f t="shared" si="69"/>
        <v>1</v>
      </c>
      <c r="AB60" s="13">
        <f t="shared" si="69"/>
        <v>1.0000000098625834</v>
      </c>
      <c r="AC60" s="13">
        <f t="shared" si="69"/>
        <v>1.0000000106281246</v>
      </c>
      <c r="AD60" s="13">
        <f t="shared" si="69"/>
        <v>1</v>
      </c>
      <c r="AE60" s="13">
        <f t="shared" si="69"/>
        <v>1</v>
      </c>
      <c r="AF60" s="13">
        <f t="shared" si="69"/>
        <v>1</v>
      </c>
      <c r="AG60" s="13">
        <f t="shared" si="69"/>
        <v>1</v>
      </c>
      <c r="AH60" s="13">
        <f t="shared" si="69"/>
        <v>0.99999998521431255</v>
      </c>
      <c r="AI60" s="13">
        <f t="shared" si="69"/>
        <v>0.99999998517417676</v>
      </c>
      <c r="AJ60" s="13">
        <f t="shared" ref="AJ60:BB60" si="70">SUM(AJ54:AJ59)</f>
        <v>0.9999999852679764</v>
      </c>
      <c r="AK60" s="13">
        <f t="shared" si="70"/>
        <v>1.0000000146128905</v>
      </c>
      <c r="AL60" s="13">
        <f t="shared" si="70"/>
        <v>1</v>
      </c>
      <c r="AM60" s="13">
        <f t="shared" si="70"/>
        <v>0.99999998605745888</v>
      </c>
      <c r="AN60" s="13">
        <f t="shared" si="70"/>
        <v>0.99999999999999989</v>
      </c>
      <c r="AO60" s="13">
        <f t="shared" si="70"/>
        <v>1.0000000127366542</v>
      </c>
      <c r="AP60" s="13">
        <f t="shared" si="70"/>
        <v>1.0000000120336563</v>
      </c>
      <c r="AQ60" s="13">
        <f t="shared" si="70"/>
        <v>1.0000000114670895</v>
      </c>
      <c r="AR60" s="13">
        <f t="shared" si="70"/>
        <v>0.99999999999999989</v>
      </c>
      <c r="AS60" s="13">
        <f t="shared" si="70"/>
        <v>0.99999998870579876</v>
      </c>
      <c r="AT60" s="13">
        <f t="shared" si="70"/>
        <v>0.99668060509558554</v>
      </c>
      <c r="AU60" s="13">
        <f t="shared" si="70"/>
        <v>0.99059732042416149</v>
      </c>
      <c r="AV60" s="13">
        <f t="shared" si="70"/>
        <v>0.99172243807146032</v>
      </c>
      <c r="AW60" s="13">
        <f t="shared" si="70"/>
        <v>0.99323573936858334</v>
      </c>
      <c r="AX60" s="13">
        <f t="shared" si="70"/>
        <v>0.98717183550357357</v>
      </c>
      <c r="AY60" s="13">
        <f t="shared" si="70"/>
        <v>0.97851503696104847</v>
      </c>
      <c r="AZ60" s="13">
        <f t="shared" si="70"/>
        <v>0.98358885356779335</v>
      </c>
      <c r="BA60" s="13">
        <f t="shared" si="70"/>
        <v>1.0797960729553551</v>
      </c>
      <c r="BB60" s="13">
        <f t="shared" si="70"/>
        <v>0.97662943081412446</v>
      </c>
      <c r="BC60" s="13">
        <f t="shared" ref="BC60:BE60" si="71">SUM(BC54:BC59)</f>
        <v>0.97744992713951773</v>
      </c>
      <c r="BD60" s="13">
        <f t="shared" si="71"/>
        <v>0.97801484692998331</v>
      </c>
      <c r="BE60" s="13">
        <f t="shared" si="71"/>
        <v>0.9757959755245893</v>
      </c>
      <c r="BF60" s="47"/>
      <c r="BG60" s="104"/>
      <c r="BH60" s="104"/>
      <c r="BI60" s="104"/>
      <c r="BJ60" s="104"/>
      <c r="BK60" s="104"/>
      <c r="BL60" s="104"/>
      <c r="BM60" s="104"/>
      <c r="BN60" s="104"/>
      <c r="BO60" s="104"/>
    </row>
    <row r="61" spans="3:67" ht="12.75" customHeight="1" x14ac:dyDescent="0.3">
      <c r="C61" s="9" t="s">
        <v>87</v>
      </c>
      <c r="D61" s="14">
        <f>D39</f>
        <v>11309593</v>
      </c>
      <c r="E61" s="14">
        <f t="shared" ref="E61:BB61" si="72">E39</f>
        <v>12318392</v>
      </c>
      <c r="F61" s="14">
        <f t="shared" si="72"/>
        <v>13488450</v>
      </c>
      <c r="G61" s="14">
        <f t="shared" si="72"/>
        <v>14981360</v>
      </c>
      <c r="H61" s="14">
        <f t="shared" si="72"/>
        <v>16850311</v>
      </c>
      <c r="I61" s="14">
        <f t="shared" si="72"/>
        <v>18915889</v>
      </c>
      <c r="J61" s="14">
        <f t="shared" si="72"/>
        <v>20696043</v>
      </c>
      <c r="K61" s="14">
        <f t="shared" si="72"/>
        <v>22613532</v>
      </c>
      <c r="L61" s="14">
        <f t="shared" si="72"/>
        <v>24729257</v>
      </c>
      <c r="M61" s="14">
        <f t="shared" si="72"/>
        <v>26415866</v>
      </c>
      <c r="N61" s="14">
        <f t="shared" si="72"/>
        <v>27238348</v>
      </c>
      <c r="O61" s="14">
        <f t="shared" si="72"/>
        <v>28826497</v>
      </c>
      <c r="P61" s="14">
        <f t="shared" si="72"/>
        <v>31379625</v>
      </c>
      <c r="Q61" s="14">
        <f t="shared" si="72"/>
        <v>35188298</v>
      </c>
      <c r="R61" s="14">
        <f t="shared" si="72"/>
        <v>39563003</v>
      </c>
      <c r="S61" s="14">
        <f t="shared" si="72"/>
        <v>43750962</v>
      </c>
      <c r="T61" s="14">
        <f t="shared" si="72"/>
        <v>48484701</v>
      </c>
      <c r="U61" s="14">
        <f t="shared" si="72"/>
        <v>55834463</v>
      </c>
      <c r="V61" s="14">
        <f t="shared" si="72"/>
        <v>63424623</v>
      </c>
      <c r="W61" s="14">
        <f t="shared" si="72"/>
        <v>75778090</v>
      </c>
      <c r="X61" s="14">
        <f t="shared" si="72"/>
        <v>85272367</v>
      </c>
      <c r="Y61" s="14">
        <f t="shared" si="72"/>
        <v>93905270</v>
      </c>
      <c r="Z61" s="14">
        <f t="shared" si="72"/>
        <v>96769083</v>
      </c>
      <c r="AA61" s="14">
        <f t="shared" si="72"/>
        <v>98071338</v>
      </c>
      <c r="AB61" s="14">
        <f t="shared" si="72"/>
        <v>101393312</v>
      </c>
      <c r="AC61" s="14">
        <f t="shared" si="72"/>
        <v>94089977</v>
      </c>
      <c r="AD61" s="14">
        <f t="shared" si="72"/>
        <v>84087662</v>
      </c>
      <c r="AE61" s="14">
        <f t="shared" si="72"/>
        <v>75809859</v>
      </c>
      <c r="AF61" s="14">
        <f t="shared" si="72"/>
        <v>70829423</v>
      </c>
      <c r="AG61" s="14">
        <f t="shared" si="72"/>
        <v>68761420</v>
      </c>
      <c r="AH61" s="14">
        <f t="shared" si="72"/>
        <v>67632973</v>
      </c>
      <c r="AI61" s="14">
        <f t="shared" si="72"/>
        <v>67449880</v>
      </c>
      <c r="AJ61" s="14">
        <f t="shared" si="72"/>
        <v>67879337</v>
      </c>
      <c r="AK61" s="14">
        <f t="shared" si="72"/>
        <v>68432731</v>
      </c>
      <c r="AL61" s="14">
        <f t="shared" si="72"/>
        <v>69911852</v>
      </c>
      <c r="AM61" s="14">
        <f t="shared" si="72"/>
        <v>71722937</v>
      </c>
      <c r="AN61" s="14">
        <f t="shared" si="72"/>
        <v>74422235</v>
      </c>
      <c r="AO61" s="14">
        <f t="shared" si="72"/>
        <v>78513555</v>
      </c>
      <c r="AP61" s="14">
        <f t="shared" si="72"/>
        <v>83100263</v>
      </c>
      <c r="AQ61" s="14">
        <f t="shared" si="72"/>
        <v>87206087</v>
      </c>
      <c r="AR61" s="14">
        <f t="shared" si="72"/>
        <v>84723763</v>
      </c>
      <c r="AS61" s="14">
        <f t="shared" si="72"/>
        <v>88541011</v>
      </c>
      <c r="AT61" s="14">
        <f t="shared" si="72"/>
        <v>98118184</v>
      </c>
      <c r="AU61" s="14">
        <f t="shared" si="72"/>
        <v>97396385</v>
      </c>
      <c r="AV61" s="14">
        <f t="shared" si="72"/>
        <v>104161951</v>
      </c>
      <c r="AW61" s="14">
        <f t="shared" si="72"/>
        <v>113886209</v>
      </c>
      <c r="AX61" s="14">
        <f t="shared" si="72"/>
        <v>113365478</v>
      </c>
      <c r="AY61" s="14">
        <f t="shared" si="72"/>
        <v>131710955</v>
      </c>
      <c r="AZ61" s="14">
        <f t="shared" si="72"/>
        <v>147901855</v>
      </c>
      <c r="BA61" s="14">
        <f t="shared" si="72"/>
        <v>145979853</v>
      </c>
      <c r="BB61" s="14">
        <f t="shared" si="72"/>
        <v>154065225</v>
      </c>
      <c r="BC61" s="14">
        <f t="shared" ref="BC61:BD61" si="73">BC39</f>
        <v>167190768</v>
      </c>
      <c r="BD61" s="14">
        <f t="shared" si="73"/>
        <v>173368636</v>
      </c>
      <c r="BE61" s="14">
        <f>BE39</f>
        <v>185160530</v>
      </c>
      <c r="BF61" s="48">
        <f t="shared" ref="BF61" si="74">BF39</f>
        <v>196780224</v>
      </c>
      <c r="BG61" s="106">
        <f>BG39</f>
        <v>208769246</v>
      </c>
      <c r="BH61" s="106">
        <f>BH39</f>
        <v>225980433</v>
      </c>
      <c r="BI61" s="106">
        <f>BI39</f>
        <v>236243057</v>
      </c>
      <c r="BJ61" s="106">
        <f t="shared" ref="BJ61:BK61" si="75">BJ39</f>
        <v>245773538</v>
      </c>
      <c r="BK61" s="106">
        <f t="shared" si="75"/>
        <v>267943655</v>
      </c>
      <c r="BL61" s="106">
        <f t="shared" ref="BL61:BM61" si="76">BL39</f>
        <v>288645325</v>
      </c>
      <c r="BM61" s="106">
        <f t="shared" si="76"/>
        <v>324257298</v>
      </c>
      <c r="BN61" s="106">
        <f t="shared" ref="BN61:BO61" si="77">BN39</f>
        <v>349067861</v>
      </c>
      <c r="BO61" s="106">
        <f t="shared" si="77"/>
        <v>375860118</v>
      </c>
    </row>
    <row r="62" spans="3:67" ht="12.75" customHeight="1"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47"/>
      <c r="BG62" s="104"/>
      <c r="BH62" s="104"/>
      <c r="BI62" s="104"/>
      <c r="BJ62" s="104"/>
      <c r="BK62" s="104"/>
      <c r="BL62" s="104"/>
      <c r="BM62" s="104"/>
      <c r="BN62" s="104"/>
      <c r="BO62" s="104"/>
    </row>
    <row r="63" spans="3:67" ht="12.75" customHeight="1"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47"/>
      <c r="BG63" s="104"/>
      <c r="BH63" s="104"/>
      <c r="BI63" s="104"/>
      <c r="BJ63" s="104"/>
      <c r="BK63" s="104"/>
      <c r="BL63" s="104"/>
      <c r="BM63" s="104"/>
      <c r="BN63" s="104"/>
      <c r="BO63" s="104"/>
    </row>
    <row r="64" spans="3:67" ht="12.75" customHeight="1" x14ac:dyDescent="0.3">
      <c r="C64" s="15" t="s">
        <v>88</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47"/>
      <c r="BG64" s="104"/>
      <c r="BH64" s="104"/>
      <c r="BI64" s="104"/>
      <c r="BJ64" s="104"/>
      <c r="BK64" s="104"/>
      <c r="BL64" s="104"/>
      <c r="BM64" s="104"/>
      <c r="BN64" s="104"/>
      <c r="BO64" s="104"/>
    </row>
    <row r="65" spans="2:67" ht="12.75" customHeight="1" x14ac:dyDescent="0.35">
      <c r="C65" s="9" t="s">
        <v>80</v>
      </c>
      <c r="D65" s="13">
        <f t="shared" ref="D65:D68" si="78">D33/D$32</f>
        <v>0.13551105492932741</v>
      </c>
      <c r="E65" s="13">
        <f t="shared" ref="E65:BH65" si="79">E33/E$32</f>
        <v>0.14157389817838115</v>
      </c>
      <c r="F65" s="13">
        <f t="shared" si="79"/>
        <v>0.14176996376781623</v>
      </c>
      <c r="G65" s="13">
        <f t="shared" si="79"/>
        <v>0.14725758255620772</v>
      </c>
      <c r="H65" s="13">
        <f t="shared" si="79"/>
        <v>0.15098501136413375</v>
      </c>
      <c r="I65" s="13">
        <f t="shared" si="79"/>
        <v>0.15479780669867357</v>
      </c>
      <c r="J65" s="13">
        <f t="shared" si="79"/>
        <v>0.16472901355272279</v>
      </c>
      <c r="K65" s="13">
        <f t="shared" si="79"/>
        <v>0.18137476274191036</v>
      </c>
      <c r="L65" s="13">
        <f t="shared" si="79"/>
        <v>0.20075582316259838</v>
      </c>
      <c r="M65" s="13">
        <f t="shared" si="79"/>
        <v>0.22658735633562876</v>
      </c>
      <c r="N65" s="13">
        <f t="shared" si="79"/>
        <v>0.24940982216758498</v>
      </c>
      <c r="O65" s="13">
        <f t="shared" si="79"/>
        <v>0.25295443632872971</v>
      </c>
      <c r="P65" s="13">
        <f t="shared" si="79"/>
        <v>0.24669699493960756</v>
      </c>
      <c r="Q65" s="13">
        <f t="shared" si="79"/>
        <v>0.24786124943374604</v>
      </c>
      <c r="R65" s="13">
        <f t="shared" si="79"/>
        <v>0.27103234537798743</v>
      </c>
      <c r="S65" s="13">
        <f t="shared" si="79"/>
        <v>0.26867660088249934</v>
      </c>
      <c r="T65" s="13">
        <f t="shared" si="79"/>
        <v>0.26538719329325816</v>
      </c>
      <c r="U65" s="13">
        <f t="shared" si="79"/>
        <v>0.25373425085060902</v>
      </c>
      <c r="V65" s="13">
        <f t="shared" si="79"/>
        <v>0.24334184554662713</v>
      </c>
      <c r="W65" s="13">
        <f t="shared" si="79"/>
        <v>0.24870236301993626</v>
      </c>
      <c r="X65" s="13">
        <f t="shared" si="79"/>
        <v>0.25287479130432516</v>
      </c>
      <c r="Y65" s="13">
        <f t="shared" si="79"/>
        <v>0.25076947124621018</v>
      </c>
      <c r="Z65" s="13">
        <f t="shared" si="79"/>
        <v>0.23292474556108062</v>
      </c>
      <c r="AA65" s="13">
        <f t="shared" si="79"/>
        <v>0.21741955860172801</v>
      </c>
      <c r="AB65" s="13">
        <f t="shared" si="79"/>
        <v>0.204399500100795</v>
      </c>
      <c r="AC65" s="13">
        <f t="shared" si="79"/>
        <v>0.17720867416928596</v>
      </c>
      <c r="AD65" s="13">
        <f t="shared" si="79"/>
        <v>0.15171354617850438</v>
      </c>
      <c r="AE65" s="13">
        <f t="shared" si="79"/>
        <v>0.14800997863664292</v>
      </c>
      <c r="AF65" s="13">
        <f t="shared" si="79"/>
        <v>0.13921956961319523</v>
      </c>
      <c r="AG65" s="13">
        <f t="shared" si="79"/>
        <v>0.15167843919465393</v>
      </c>
      <c r="AH65" s="13">
        <f t="shared" si="79"/>
        <v>0.1535136047746333</v>
      </c>
      <c r="AI65" s="13">
        <f t="shared" si="79"/>
        <v>0.15701389612945571</v>
      </c>
      <c r="AJ65" s="13">
        <f t="shared" si="79"/>
        <v>0.16075300132406448</v>
      </c>
      <c r="AK65" s="13">
        <f t="shared" si="79"/>
        <v>0.15831841567238067</v>
      </c>
      <c r="AL65" s="13">
        <f t="shared" si="79"/>
        <v>0.16030764098046685</v>
      </c>
      <c r="AM65" s="13">
        <f t="shared" si="79"/>
        <v>0.17319839114413327</v>
      </c>
      <c r="AN65" s="13">
        <f t="shared" si="79"/>
        <v>0.18715805112144795</v>
      </c>
      <c r="AO65" s="13">
        <f t="shared" si="79"/>
        <v>0.18935358196976287</v>
      </c>
      <c r="AP65" s="13">
        <f t="shared" si="79"/>
        <v>0.20094972097875463</v>
      </c>
      <c r="AQ65" s="13">
        <f t="shared" si="79"/>
        <v>0.19269130347367006</v>
      </c>
      <c r="AR65" s="13">
        <f t="shared" si="79"/>
        <v>0.21068318509972594</v>
      </c>
      <c r="AS65" s="13">
        <f t="shared" si="79"/>
        <v>0.24353584333144371</v>
      </c>
      <c r="AT65" s="13">
        <f t="shared" si="79"/>
        <v>0.23046686472802994</v>
      </c>
      <c r="AU65" s="13">
        <f t="shared" si="79"/>
        <v>0.24094807911463806</v>
      </c>
      <c r="AV65" s="13">
        <f t="shared" si="79"/>
        <v>0.23593808058709287</v>
      </c>
      <c r="AW65" s="13">
        <f t="shared" si="79"/>
        <v>0.25269073772903361</v>
      </c>
      <c r="AX65" s="13">
        <f t="shared" si="79"/>
        <v>0.26353801957114031</v>
      </c>
      <c r="AY65" s="13">
        <f t="shared" si="79"/>
        <v>0.28820750675152473</v>
      </c>
      <c r="AZ65" s="13">
        <f t="shared" si="79"/>
        <v>0.31833769790120753</v>
      </c>
      <c r="BA65" s="13">
        <f t="shared" si="79"/>
        <v>0.31860743188150209</v>
      </c>
      <c r="BB65" s="13">
        <f t="shared" si="79"/>
        <v>0.31418375779617058</v>
      </c>
      <c r="BC65" s="13">
        <f t="shared" si="79"/>
        <v>0.32279103857819247</v>
      </c>
      <c r="BD65" s="13">
        <f t="shared" si="79"/>
        <v>0.34376871564401285</v>
      </c>
      <c r="BE65" s="13">
        <f t="shared" si="79"/>
        <v>0.33813628277758562</v>
      </c>
      <c r="BF65" s="13">
        <f t="shared" si="79"/>
        <v>0.32264399280614559</v>
      </c>
      <c r="BG65" s="101">
        <f t="shared" si="79"/>
        <v>0.32630556327771676</v>
      </c>
      <c r="BH65" s="101">
        <f t="shared" si="79"/>
        <v>0.33320961308990771</v>
      </c>
      <c r="BI65" s="101">
        <f t="shared" ref="BI65:BK65" si="80">BI33/BI$32</f>
        <v>0.33161559035303734</v>
      </c>
      <c r="BJ65" s="101">
        <f t="shared" si="80"/>
        <v>0.34041501462782148</v>
      </c>
      <c r="BK65" s="101">
        <f t="shared" si="80"/>
        <v>0.34710682112546581</v>
      </c>
      <c r="BL65" s="101">
        <f t="shared" ref="BL65:BM65" si="81">BL33/BL$32</f>
        <v>0.36237377731883136</v>
      </c>
      <c r="BM65" s="101">
        <f t="shared" si="81"/>
        <v>0.37766657539835041</v>
      </c>
      <c r="BN65" s="107">
        <f t="shared" ref="BN65:BO65" si="82">BN33/BN$32</f>
        <v>0.37766657539835041</v>
      </c>
      <c r="BO65" s="107">
        <f t="shared" si="82"/>
        <v>0.37766657539835041</v>
      </c>
    </row>
    <row r="66" spans="2:67" ht="12.75" customHeight="1" x14ac:dyDescent="0.35">
      <c r="C66" s="9" t="s">
        <v>81</v>
      </c>
      <c r="D66" s="13">
        <f t="shared" si="78"/>
        <v>3.315064475601049E-2</v>
      </c>
      <c r="E66" s="13">
        <f t="shared" ref="E66:BH66" si="83">E34/E$32</f>
        <v>3.6933479955796676E-2</v>
      </c>
      <c r="F66" s="13">
        <f t="shared" si="83"/>
        <v>3.7144230318998488E-2</v>
      </c>
      <c r="G66" s="13">
        <f t="shared" si="83"/>
        <v>3.5839916398151879E-2</v>
      </c>
      <c r="H66" s="13">
        <f t="shared" si="83"/>
        <v>3.701865756229368E-2</v>
      </c>
      <c r="I66" s="13">
        <f t="shared" si="83"/>
        <v>3.7347253433980689E-2</v>
      </c>
      <c r="J66" s="13">
        <f t="shared" si="83"/>
        <v>3.5027752931227264E-2</v>
      </c>
      <c r="K66" s="13">
        <f t="shared" si="83"/>
        <v>3.5844167192205539E-2</v>
      </c>
      <c r="L66" s="13">
        <f t="shared" si="83"/>
        <v>3.7674548986261172E-2</v>
      </c>
      <c r="M66" s="13">
        <f t="shared" si="83"/>
        <v>3.4536085050907377E-2</v>
      </c>
      <c r="N66" s="13">
        <f t="shared" si="83"/>
        <v>3.3644569101164631E-2</v>
      </c>
      <c r="O66" s="13">
        <f t="shared" si="83"/>
        <v>2.9072356016531152E-2</v>
      </c>
      <c r="P66" s="13">
        <f t="shared" si="83"/>
        <v>2.6581076046904382E-2</v>
      </c>
      <c r="Q66" s="13">
        <f t="shared" si="83"/>
        <v>2.5411748076034867E-2</v>
      </c>
      <c r="R66" s="13">
        <f t="shared" si="83"/>
        <v>2.7368204168399808E-2</v>
      </c>
      <c r="S66" s="13">
        <f t="shared" si="83"/>
        <v>4.1240766651346142E-2</v>
      </c>
      <c r="T66" s="13">
        <f t="shared" si="83"/>
        <v>3.8242194233071354E-2</v>
      </c>
      <c r="U66" s="13">
        <f t="shared" si="83"/>
        <v>5.5872550993074338E-2</v>
      </c>
      <c r="V66" s="13">
        <f t="shared" si="83"/>
        <v>8.9892625532093304E-2</v>
      </c>
      <c r="W66" s="13">
        <f t="shared" si="83"/>
        <v>0.12256108289609494</v>
      </c>
      <c r="X66" s="13">
        <f t="shared" si="83"/>
        <v>0.14032134510389704</v>
      </c>
      <c r="Y66" s="13">
        <f t="shared" si="83"/>
        <v>0.16371608396856765</v>
      </c>
      <c r="Z66" s="13">
        <f t="shared" si="83"/>
        <v>0.16066235036383789</v>
      </c>
      <c r="AA66" s="13">
        <f t="shared" si="83"/>
        <v>0.15751093340956204</v>
      </c>
      <c r="AB66" s="13">
        <f t="shared" si="83"/>
        <v>0.16966856666235378</v>
      </c>
      <c r="AC66" s="13">
        <f t="shared" si="83"/>
        <v>0.20347670189234016</v>
      </c>
      <c r="AD66" s="13">
        <f t="shared" si="83"/>
        <v>0.2316594421724161</v>
      </c>
      <c r="AE66" s="13">
        <f t="shared" si="83"/>
        <v>0.243180741548357</v>
      </c>
      <c r="AF66" s="13">
        <f t="shared" si="83"/>
        <v>0.22349258237106218</v>
      </c>
      <c r="AG66" s="13">
        <f t="shared" si="83"/>
        <v>0.18798837919013997</v>
      </c>
      <c r="AH66" s="13">
        <f t="shared" si="83"/>
        <v>0.15941080629007315</v>
      </c>
      <c r="AI66" s="13">
        <f t="shared" si="83"/>
        <v>0.13761838705095297</v>
      </c>
      <c r="AJ66" s="13">
        <f t="shared" si="83"/>
        <v>0.12108839435688661</v>
      </c>
      <c r="AK66" s="13">
        <f t="shared" si="83"/>
        <v>0.10223555970141494</v>
      </c>
      <c r="AL66" s="13">
        <f t="shared" si="83"/>
        <v>9.4157350885401711E-2</v>
      </c>
      <c r="AM66" s="13">
        <f t="shared" si="83"/>
        <v>7.7131871052357984E-2</v>
      </c>
      <c r="AN66" s="13">
        <f t="shared" si="83"/>
        <v>6.7213930971570648E-2</v>
      </c>
      <c r="AO66" s="13">
        <f t="shared" si="83"/>
        <v>5.8038859235616809E-2</v>
      </c>
      <c r="AP66" s="13">
        <f t="shared" si="83"/>
        <v>5.2069332440367218E-2</v>
      </c>
      <c r="AQ66" s="13">
        <f t="shared" si="83"/>
        <v>5.2969188480013127E-2</v>
      </c>
      <c r="AR66" s="13">
        <f t="shared" si="83"/>
        <v>5.3130757924330536E-2</v>
      </c>
      <c r="AS66" s="13">
        <f t="shared" si="83"/>
        <v>5.0545608570805645E-2</v>
      </c>
      <c r="AT66" s="13">
        <f t="shared" si="83"/>
        <v>4.4685220514589959E-2</v>
      </c>
      <c r="AU66" s="13">
        <f t="shared" si="83"/>
        <v>4.3560566122484164E-2</v>
      </c>
      <c r="AV66" s="13">
        <f t="shared" si="83"/>
        <v>3.4726504530358332E-2</v>
      </c>
      <c r="AW66" s="13">
        <f t="shared" si="83"/>
        <v>3.1600892494089407E-2</v>
      </c>
      <c r="AX66" s="13">
        <f t="shared" si="83"/>
        <v>2.6720241630734588E-2</v>
      </c>
      <c r="AY66" s="13">
        <f t="shared" si="83"/>
        <v>2.85915610439521E-2</v>
      </c>
      <c r="AZ66" s="13">
        <f t="shared" si="83"/>
        <v>2.6265075167950586E-2</v>
      </c>
      <c r="BA66" s="13">
        <f t="shared" si="83"/>
        <v>2.7333607236771272E-2</v>
      </c>
      <c r="BB66" s="13">
        <f t="shared" si="83"/>
        <v>2.9171104682085877E-2</v>
      </c>
      <c r="BC66" s="13">
        <f t="shared" si="83"/>
        <v>2.7854894547996088E-2</v>
      </c>
      <c r="BD66" s="13">
        <f t="shared" si="83"/>
        <v>2.7023421608944491E-2</v>
      </c>
      <c r="BE66" s="13">
        <f t="shared" si="83"/>
        <v>2.1791137227881292E-2</v>
      </c>
      <c r="BF66" s="13">
        <f t="shared" si="83"/>
        <v>2.3919842141075197E-2</v>
      </c>
      <c r="BG66" s="101">
        <f t="shared" si="83"/>
        <v>2.5333334639915127E-2</v>
      </c>
      <c r="BH66" s="101">
        <f t="shared" si="83"/>
        <v>2.5535115921594118E-2</v>
      </c>
      <c r="BI66" s="101">
        <f t="shared" ref="BI66:BK66" si="84">BI34/BI$32</f>
        <v>2.5679831219909053E-2</v>
      </c>
      <c r="BJ66" s="101">
        <f t="shared" si="84"/>
        <v>2.4822120765864784E-2</v>
      </c>
      <c r="BK66" s="101">
        <f t="shared" si="84"/>
        <v>2.4975027227753681E-2</v>
      </c>
      <c r="BL66" s="101">
        <f t="shared" ref="BL66:BM66" si="85">BL34/BL$32</f>
        <v>2.4104022851471125E-2</v>
      </c>
      <c r="BM66" s="101">
        <f t="shared" si="85"/>
        <v>2.2454274600258922E-2</v>
      </c>
      <c r="BN66" s="107">
        <f t="shared" ref="BN66:BO66" si="86">BN34/BN$32</f>
        <v>2.2454274600258922E-2</v>
      </c>
      <c r="BO66" s="107">
        <f t="shared" si="86"/>
        <v>2.2454274600258922E-2</v>
      </c>
    </row>
    <row r="67" spans="2:67" ht="12.75" customHeight="1" x14ac:dyDescent="0.35">
      <c r="C67" s="9" t="s">
        <v>82</v>
      </c>
      <c r="D67" s="13">
        <f t="shared" si="78"/>
        <v>0.42357346256620265</v>
      </c>
      <c r="E67" s="13">
        <f t="shared" ref="E67:BH67" si="87">E35/E$32</f>
        <v>0.42500105330608667</v>
      </c>
      <c r="F67" s="13">
        <f t="shared" si="87"/>
        <v>0.42882496636742967</v>
      </c>
      <c r="G67" s="13">
        <f t="shared" si="87"/>
        <v>0.43117182646251451</v>
      </c>
      <c r="H67" s="13">
        <f t="shared" si="87"/>
        <v>0.43154120388608297</v>
      </c>
      <c r="I67" s="13">
        <f t="shared" si="87"/>
        <v>0.42939758673876499</v>
      </c>
      <c r="J67" s="13">
        <f t="shared" si="87"/>
        <v>0.43526341913435551</v>
      </c>
      <c r="K67" s="13">
        <f t="shared" si="87"/>
        <v>0.44719002920900497</v>
      </c>
      <c r="L67" s="13">
        <f t="shared" si="87"/>
        <v>0.47858148467720424</v>
      </c>
      <c r="M67" s="13">
        <f t="shared" si="87"/>
        <v>0.48795888619622335</v>
      </c>
      <c r="N67" s="13">
        <f t="shared" si="87"/>
        <v>0.49340823271445022</v>
      </c>
      <c r="O67" s="13">
        <f t="shared" si="87"/>
        <v>0.49215142851630622</v>
      </c>
      <c r="P67" s="13">
        <f t="shared" si="87"/>
        <v>0.50625911721312622</v>
      </c>
      <c r="Q67" s="13">
        <f t="shared" si="87"/>
        <v>0.51369265841668521</v>
      </c>
      <c r="R67" s="13">
        <f t="shared" si="87"/>
        <v>0.49088772772776879</v>
      </c>
      <c r="S67" s="13">
        <f t="shared" si="87"/>
        <v>0.47923097297076883</v>
      </c>
      <c r="T67" s="13">
        <f t="shared" si="87"/>
        <v>0.48194256421565879</v>
      </c>
      <c r="U67" s="13">
        <f t="shared" si="87"/>
        <v>0.46214284418054397</v>
      </c>
      <c r="V67" s="13">
        <f t="shared" si="87"/>
        <v>0.44204804493797406</v>
      </c>
      <c r="W67" s="13">
        <f t="shared" si="87"/>
        <v>0.40878911928703771</v>
      </c>
      <c r="X67" s="13">
        <f t="shared" si="87"/>
        <v>0.38862039994219255</v>
      </c>
      <c r="Y67" s="13">
        <f t="shared" si="87"/>
        <v>0.37256948396490097</v>
      </c>
      <c r="Z67" s="13">
        <f t="shared" si="87"/>
        <v>0.39362856670969681</v>
      </c>
      <c r="AA67" s="13">
        <f t="shared" si="87"/>
        <v>0.42079746213398633</v>
      </c>
      <c r="AB67" s="13">
        <f t="shared" si="87"/>
        <v>0.43032457220927522</v>
      </c>
      <c r="AC67" s="13">
        <f t="shared" si="87"/>
        <v>0.43217602753638817</v>
      </c>
      <c r="AD67" s="13">
        <f t="shared" si="87"/>
        <v>0.44150914782843204</v>
      </c>
      <c r="AE67" s="13">
        <f t="shared" si="87"/>
        <v>0.44002995460284622</v>
      </c>
      <c r="AF67" s="13">
        <f t="shared" si="87"/>
        <v>0.45432851058404522</v>
      </c>
      <c r="AG67" s="13">
        <f t="shared" si="87"/>
        <v>0.46962829744028894</v>
      </c>
      <c r="AH67" s="13">
        <f t="shared" si="87"/>
        <v>0.49253480740766681</v>
      </c>
      <c r="AI67" s="13">
        <f t="shared" si="87"/>
        <v>0.50997911410480834</v>
      </c>
      <c r="AJ67" s="13">
        <f t="shared" si="87"/>
        <v>0.51678145163474665</v>
      </c>
      <c r="AK67" s="13">
        <f t="shared" si="87"/>
        <v>0.53035011282604527</v>
      </c>
      <c r="AL67" s="13">
        <f t="shared" si="87"/>
        <v>0.53218238936747408</v>
      </c>
      <c r="AM67" s="13">
        <f t="shared" si="87"/>
        <v>0.5297078109400285</v>
      </c>
      <c r="AN67" s="13">
        <f t="shared" si="87"/>
        <v>0.51743428748127074</v>
      </c>
      <c r="AO67" s="13">
        <f t="shared" si="87"/>
        <v>0.52363440068019651</v>
      </c>
      <c r="AP67" s="13">
        <f t="shared" si="87"/>
        <v>0.51748377359138586</v>
      </c>
      <c r="AQ67" s="13">
        <f t="shared" si="87"/>
        <v>0.51375264897625805</v>
      </c>
      <c r="AR67" s="13">
        <f t="shared" si="87"/>
        <v>0.5662986013948933</v>
      </c>
      <c r="AS67" s="13">
        <f t="shared" si="87"/>
        <v>0.54826201558665932</v>
      </c>
      <c r="AT67" s="13">
        <f t="shared" si="87"/>
        <v>0.50334138713294418</v>
      </c>
      <c r="AU67" s="13">
        <f t="shared" si="87"/>
        <v>0.53141624229662865</v>
      </c>
      <c r="AV67" s="13">
        <f t="shared" si="87"/>
        <v>0.4982561225080856</v>
      </c>
      <c r="AW67" s="13">
        <f t="shared" si="87"/>
        <v>0.51110203542630239</v>
      </c>
      <c r="AX67" s="13">
        <f t="shared" si="87"/>
        <v>0.47275803929877097</v>
      </c>
      <c r="AY67" s="13">
        <f t="shared" si="87"/>
        <v>0.49531629451380338</v>
      </c>
      <c r="AZ67" s="13">
        <f t="shared" si="87"/>
        <v>0.49758849450774939</v>
      </c>
      <c r="BA67" s="13">
        <f t="shared" si="87"/>
        <v>0.46708419302714854</v>
      </c>
      <c r="BB67" s="13">
        <f t="shared" si="87"/>
        <v>0.44990068458485938</v>
      </c>
      <c r="BC67" s="13">
        <f t="shared" si="87"/>
        <v>0.46503050937582263</v>
      </c>
      <c r="BD67" s="13">
        <f t="shared" si="87"/>
        <v>0.48229433374137726</v>
      </c>
      <c r="BE67" s="13">
        <f t="shared" si="87"/>
        <v>0.48950881571590094</v>
      </c>
      <c r="BF67" s="13">
        <f t="shared" si="87"/>
        <v>0.47660302141615551</v>
      </c>
      <c r="BG67" s="101">
        <f t="shared" si="87"/>
        <v>0.49454955012643037</v>
      </c>
      <c r="BH67" s="101">
        <f t="shared" si="87"/>
        <v>0.49420761840465938</v>
      </c>
      <c r="BI67" s="101">
        <f t="shared" ref="BI67:BK67" si="88">BI35/BI$32</f>
        <v>0.4754594639693932</v>
      </c>
      <c r="BJ67" s="101">
        <f t="shared" si="88"/>
        <v>0.48061025390703832</v>
      </c>
      <c r="BK67" s="101">
        <f t="shared" si="88"/>
        <v>0.46623731339414071</v>
      </c>
      <c r="BL67" s="101">
        <f t="shared" ref="BL67:BM67" si="89">BL35/BL$32</f>
        <v>0.41358290157267025</v>
      </c>
      <c r="BM67" s="101">
        <f t="shared" si="89"/>
        <v>0.43430525637704215</v>
      </c>
      <c r="BN67" s="107">
        <f t="shared" ref="BN67:BO67" si="90">BN35/BN$32</f>
        <v>0.4343052563770422</v>
      </c>
      <c r="BO67" s="107">
        <f t="shared" si="90"/>
        <v>0.43430525637704226</v>
      </c>
    </row>
    <row r="68" spans="2:67" ht="12.75" customHeight="1" x14ac:dyDescent="0.35">
      <c r="C68" s="9" t="s">
        <v>84</v>
      </c>
      <c r="D68" s="13">
        <f t="shared" si="78"/>
        <v>0.40776501734498327</v>
      </c>
      <c r="E68" s="13">
        <f t="shared" ref="E68:BH68" si="91">E36/E$32</f>
        <v>0.39649131475103988</v>
      </c>
      <c r="F68" s="13">
        <f t="shared" si="91"/>
        <v>0.39226061187562322</v>
      </c>
      <c r="G68" s="13">
        <f t="shared" si="91"/>
        <v>0.38573094893941406</v>
      </c>
      <c r="H68" s="13">
        <f t="shared" si="91"/>
        <v>0.3804553885070357</v>
      </c>
      <c r="I68" s="13">
        <f t="shared" si="91"/>
        <v>0.37845741231805086</v>
      </c>
      <c r="J68" s="13">
        <f t="shared" si="91"/>
        <v>0.36497986835682222</v>
      </c>
      <c r="K68" s="13">
        <f t="shared" si="91"/>
        <v>0.33559119397600767</v>
      </c>
      <c r="L68" s="13">
        <f t="shared" si="91"/>
        <v>0.28298809106976125</v>
      </c>
      <c r="M68" s="13">
        <f t="shared" si="91"/>
        <v>0.25091777239244667</v>
      </c>
      <c r="N68" s="13">
        <f t="shared" si="91"/>
        <v>0.22353737601680015</v>
      </c>
      <c r="O68" s="13">
        <f t="shared" si="91"/>
        <v>0.22582177913843288</v>
      </c>
      <c r="P68" s="13">
        <f t="shared" si="91"/>
        <v>0.22046281180036184</v>
      </c>
      <c r="Q68" s="13">
        <f t="shared" si="91"/>
        <v>0.2130343440735338</v>
      </c>
      <c r="R68" s="13">
        <f t="shared" si="91"/>
        <v>0.21071169424367361</v>
      </c>
      <c r="S68" s="13">
        <f t="shared" si="91"/>
        <v>0.21085168465086099</v>
      </c>
      <c r="T68" s="13">
        <f t="shared" si="91"/>
        <v>0.21442804825801171</v>
      </c>
      <c r="U68" s="13">
        <f t="shared" si="91"/>
        <v>0.22825037299803527</v>
      </c>
      <c r="V68" s="13">
        <f t="shared" si="91"/>
        <v>0.22471748398330552</v>
      </c>
      <c r="W68" s="13">
        <f t="shared" si="91"/>
        <v>0.21994743479693113</v>
      </c>
      <c r="X68" s="13">
        <f t="shared" si="91"/>
        <v>0.21818347660973519</v>
      </c>
      <c r="Y68" s="13">
        <f t="shared" si="91"/>
        <v>0.21294494888461282</v>
      </c>
      <c r="Z68" s="13">
        <f t="shared" si="91"/>
        <v>0.21278433736538466</v>
      </c>
      <c r="AA68" s="13">
        <f t="shared" si="91"/>
        <v>0.20427203450485915</v>
      </c>
      <c r="AB68" s="13">
        <f t="shared" si="91"/>
        <v>0.19560736102757603</v>
      </c>
      <c r="AC68" s="13">
        <f t="shared" si="91"/>
        <v>0.18713859640198569</v>
      </c>
      <c r="AD68" s="13">
        <f t="shared" si="91"/>
        <v>0.1751178489441583</v>
      </c>
      <c r="AE68" s="13">
        <f t="shared" si="91"/>
        <v>0.16877932521215386</v>
      </c>
      <c r="AF68" s="13">
        <f t="shared" si="91"/>
        <v>0.1829593374316974</v>
      </c>
      <c r="AG68" s="13">
        <f t="shared" si="91"/>
        <v>0.19070488417491713</v>
      </c>
      <c r="AH68" s="13">
        <f t="shared" si="91"/>
        <v>0.19454076577533422</v>
      </c>
      <c r="AI68" s="13">
        <f t="shared" si="91"/>
        <v>0.195388587192353</v>
      </c>
      <c r="AJ68" s="13">
        <f t="shared" si="91"/>
        <v>0.20137715268430229</v>
      </c>
      <c r="AK68" s="13">
        <f t="shared" si="91"/>
        <v>0.2090959118001591</v>
      </c>
      <c r="AL68" s="13">
        <f t="shared" si="91"/>
        <v>0.21335261876665734</v>
      </c>
      <c r="AM68" s="13">
        <f t="shared" si="91"/>
        <v>0.21996192686348026</v>
      </c>
      <c r="AN68" s="13">
        <f t="shared" si="91"/>
        <v>0.22819371693962878</v>
      </c>
      <c r="AO68" s="13">
        <f t="shared" si="91"/>
        <v>0.22897315811442387</v>
      </c>
      <c r="AP68" s="13">
        <f t="shared" si="91"/>
        <v>0.22949717298949232</v>
      </c>
      <c r="AQ68" s="13">
        <f t="shared" si="91"/>
        <v>0.24058685907005881</v>
      </c>
      <c r="AR68" s="13">
        <f t="shared" si="91"/>
        <v>0.16988745558105023</v>
      </c>
      <c r="AS68" s="13">
        <f t="shared" si="91"/>
        <v>0.15765652033429922</v>
      </c>
      <c r="AT68" s="13">
        <f t="shared" si="91"/>
        <v>0.22150652762443593</v>
      </c>
      <c r="AU68" s="13">
        <f t="shared" si="91"/>
        <v>0.18407511246624908</v>
      </c>
      <c r="AV68" s="13">
        <f t="shared" si="91"/>
        <v>0.23107929237446317</v>
      </c>
      <c r="AW68" s="13">
        <f t="shared" si="91"/>
        <v>0.2046063343505746</v>
      </c>
      <c r="AX68" s="13">
        <f t="shared" si="91"/>
        <v>0.23698369949935416</v>
      </c>
      <c r="AY68" s="13">
        <f t="shared" si="91"/>
        <v>0.18788463769071978</v>
      </c>
      <c r="AZ68" s="13">
        <f t="shared" si="91"/>
        <v>0.15780873242309248</v>
      </c>
      <c r="BA68" s="13">
        <f t="shared" si="91"/>
        <v>0.18697476785457812</v>
      </c>
      <c r="BB68" s="13">
        <f t="shared" si="91"/>
        <v>0.20674445293688418</v>
      </c>
      <c r="BC68" s="13">
        <f t="shared" si="91"/>
        <v>0.18432356535459846</v>
      </c>
      <c r="BD68" s="13">
        <f t="shared" si="91"/>
        <v>0.14691352900566543</v>
      </c>
      <c r="BE68" s="13">
        <f t="shared" si="91"/>
        <v>0.15056376427863211</v>
      </c>
      <c r="BF68" s="13">
        <f t="shared" si="91"/>
        <v>0.17683315037420885</v>
      </c>
      <c r="BG68" s="101">
        <f t="shared" si="91"/>
        <v>0.15381155195593774</v>
      </c>
      <c r="BH68" s="101">
        <f t="shared" si="91"/>
        <v>0.14704765258383881</v>
      </c>
      <c r="BI68" s="101">
        <f t="shared" ref="BI68:BK68" si="92">BI36/BI$32</f>
        <v>0.16724511445766044</v>
      </c>
      <c r="BJ68" s="101">
        <f t="shared" si="92"/>
        <v>0.15415261069927544</v>
      </c>
      <c r="BK68" s="101">
        <f t="shared" si="92"/>
        <v>0.16168083825263979</v>
      </c>
      <c r="BL68" s="101">
        <f t="shared" ref="BL68:BM68" si="93">BL36/BL$32</f>
        <v>0.19993929825702725</v>
      </c>
      <c r="BM68" s="101">
        <f t="shared" si="93"/>
        <v>0.16557389362434846</v>
      </c>
      <c r="BN68" s="107">
        <f t="shared" ref="BN68:BO68" si="94">BN36/BN$32</f>
        <v>0.16557389362434846</v>
      </c>
      <c r="BO68" s="107">
        <f t="shared" si="94"/>
        <v>0.16557389362434846</v>
      </c>
    </row>
    <row r="69" spans="2:67" ht="12.75" customHeight="1" x14ac:dyDescent="0.3">
      <c r="C69" s="9" t="s">
        <v>89</v>
      </c>
      <c r="D69" s="7">
        <f t="shared" ref="D69" si="95">D40</f>
        <v>11136073</v>
      </c>
      <c r="E69" s="7">
        <f t="shared" ref="E69:BH69" si="96">E40</f>
        <v>11819926</v>
      </c>
      <c r="F69" s="7">
        <f t="shared" si="96"/>
        <v>13176959</v>
      </c>
      <c r="G69" s="7">
        <f t="shared" si="96"/>
        <v>14579582</v>
      </c>
      <c r="H69" s="7">
        <f t="shared" si="96"/>
        <v>15306930</v>
      </c>
      <c r="I69" s="7">
        <f t="shared" si="96"/>
        <v>16894897</v>
      </c>
      <c r="J69" s="7">
        <f t="shared" si="96"/>
        <v>18527052</v>
      </c>
      <c r="K69" s="7">
        <f t="shared" si="96"/>
        <v>19592588</v>
      </c>
      <c r="L69" s="7">
        <f t="shared" si="96"/>
        <v>19192320</v>
      </c>
      <c r="M69" s="7">
        <f t="shared" si="96"/>
        <v>20004960</v>
      </c>
      <c r="N69" s="7">
        <f t="shared" si="96"/>
        <v>21262659</v>
      </c>
      <c r="O69" s="7">
        <f t="shared" si="96"/>
        <v>23998571</v>
      </c>
      <c r="P69" s="7">
        <f t="shared" si="96"/>
        <v>26720062</v>
      </c>
      <c r="Q69" s="7">
        <f t="shared" si="96"/>
        <v>31580354</v>
      </c>
      <c r="R69" s="7">
        <f t="shared" si="96"/>
        <v>35109684</v>
      </c>
      <c r="S69" s="7">
        <f t="shared" si="96"/>
        <v>39752777</v>
      </c>
      <c r="T69" s="7">
        <f t="shared" si="96"/>
        <v>45652689</v>
      </c>
      <c r="U69" s="7">
        <f t="shared" si="96"/>
        <v>52569982</v>
      </c>
      <c r="V69" s="7">
        <f t="shared" si="96"/>
        <v>60440998</v>
      </c>
      <c r="W69" s="7">
        <f t="shared" si="96"/>
        <v>71742137</v>
      </c>
      <c r="X69" s="7">
        <f t="shared" si="96"/>
        <v>77159601</v>
      </c>
      <c r="Y69" s="7">
        <f t="shared" si="96"/>
        <v>83782208</v>
      </c>
      <c r="Z69" s="7">
        <f t="shared" si="96"/>
        <v>87193913</v>
      </c>
      <c r="AA69" s="7">
        <f t="shared" si="96"/>
        <v>88106779</v>
      </c>
      <c r="AB69" s="7">
        <f t="shared" si="96"/>
        <v>87420023</v>
      </c>
      <c r="AC69" s="7">
        <f t="shared" si="96"/>
        <v>78064559</v>
      </c>
      <c r="AD69" s="7">
        <f t="shared" si="96"/>
        <v>67220161</v>
      </c>
      <c r="AE69" s="7">
        <f t="shared" si="96"/>
        <v>62697543</v>
      </c>
      <c r="AF69" s="7">
        <f t="shared" si="96"/>
        <v>62308927</v>
      </c>
      <c r="AG69" s="7">
        <f t="shared" si="96"/>
        <v>62268982</v>
      </c>
      <c r="AH69" s="7">
        <f t="shared" si="96"/>
        <v>63482823</v>
      </c>
      <c r="AI69" s="7">
        <f t="shared" si="96"/>
        <v>64422903</v>
      </c>
      <c r="AJ69" s="7">
        <f t="shared" si="96"/>
        <v>63686475</v>
      </c>
      <c r="AK69" s="7">
        <f t="shared" si="96"/>
        <v>65878849</v>
      </c>
      <c r="AL69" s="7">
        <f t="shared" si="96"/>
        <v>69017203</v>
      </c>
      <c r="AM69" s="7">
        <f t="shared" si="96"/>
        <v>71262319</v>
      </c>
      <c r="AN69" s="7">
        <f t="shared" si="96"/>
        <v>74150521</v>
      </c>
      <c r="AO69" s="7">
        <f t="shared" si="96"/>
        <v>78393822</v>
      </c>
      <c r="AP69" s="7">
        <f t="shared" si="96"/>
        <v>81526050</v>
      </c>
      <c r="AQ69" s="7">
        <f t="shared" si="96"/>
        <v>80490057</v>
      </c>
      <c r="AR69" s="7">
        <f t="shared" si="96"/>
        <v>79206060</v>
      </c>
      <c r="AS69" s="7">
        <f t="shared" si="96"/>
        <v>82123435</v>
      </c>
      <c r="AT69" s="7">
        <f t="shared" si="96"/>
        <v>88910829</v>
      </c>
      <c r="AU69" s="7">
        <f t="shared" si="96"/>
        <v>83699555</v>
      </c>
      <c r="AV69" s="7">
        <f t="shared" si="96"/>
        <v>93415679</v>
      </c>
      <c r="AW69" s="7">
        <f t="shared" si="96"/>
        <v>95187185</v>
      </c>
      <c r="AX69" s="7">
        <f t="shared" si="96"/>
        <v>102319434</v>
      </c>
      <c r="AY69" s="7">
        <f t="shared" si="96"/>
        <v>109025002</v>
      </c>
      <c r="AZ69" s="7">
        <f t="shared" si="96"/>
        <v>113161260</v>
      </c>
      <c r="BA69" s="7">
        <f t="shared" si="96"/>
        <v>122366725</v>
      </c>
      <c r="BB69" s="7">
        <f t="shared" si="96"/>
        <v>124865309</v>
      </c>
      <c r="BC69" s="7">
        <f t="shared" si="96"/>
        <v>127281365</v>
      </c>
      <c r="BD69" s="7">
        <f t="shared" si="96"/>
        <v>124152487</v>
      </c>
      <c r="BE69" s="7">
        <f t="shared" si="96"/>
        <v>130171958</v>
      </c>
      <c r="BF69" s="7">
        <f t="shared" si="96"/>
        <v>148421130</v>
      </c>
      <c r="BG69" s="94">
        <f t="shared" si="96"/>
        <v>147968795</v>
      </c>
      <c r="BH69" s="94">
        <f t="shared" si="96"/>
        <v>148183780</v>
      </c>
      <c r="BI69" s="94">
        <f t="shared" ref="BI69:BK69" si="97">BI40</f>
        <v>154182166</v>
      </c>
      <c r="BJ69" s="94">
        <f t="shared" si="97"/>
        <v>156831966</v>
      </c>
      <c r="BK69" s="94">
        <f t="shared" si="97"/>
        <v>152551145</v>
      </c>
      <c r="BL69" s="94">
        <f t="shared" ref="BL69:BM69" si="98">BL40</f>
        <v>152608468</v>
      </c>
      <c r="BM69" s="94">
        <f t="shared" si="98"/>
        <v>149858504</v>
      </c>
      <c r="BN69" s="94">
        <f t="shared" ref="BN69:BO69" si="99">BN40</f>
        <v>154826805</v>
      </c>
      <c r="BO69" s="94">
        <f t="shared" si="99"/>
        <v>159225667</v>
      </c>
    </row>
    <row r="70" spans="2:67" ht="12.75" customHeight="1" x14ac:dyDescent="0.3">
      <c r="C70" s="1"/>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2"/>
      <c r="BH70" s="102"/>
      <c r="BI70" s="102"/>
      <c r="BJ70" s="102"/>
      <c r="BK70" s="102"/>
      <c r="BL70" s="102"/>
      <c r="BM70" s="102"/>
      <c r="BN70" s="102"/>
      <c r="BO70" s="102"/>
    </row>
    <row r="71" spans="2:67" ht="12.75" customHeight="1" x14ac:dyDescent="0.3">
      <c r="C71" s="1"/>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2"/>
      <c r="BH71" s="102"/>
      <c r="BI71" s="102"/>
      <c r="BJ71" s="102"/>
      <c r="BK71" s="102"/>
      <c r="BL71" s="102"/>
      <c r="BM71" s="102"/>
      <c r="BN71" s="102"/>
      <c r="BO71" s="102"/>
    </row>
    <row r="72" spans="2:67" ht="12.75" customHeight="1" x14ac:dyDescent="0.3">
      <c r="C72" s="1"/>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2"/>
      <c r="BH72" s="102"/>
      <c r="BI72" s="102"/>
      <c r="BJ72" s="102"/>
      <c r="BK72" s="102"/>
      <c r="BL72" s="102"/>
      <c r="BM72" s="102"/>
      <c r="BN72" s="102"/>
      <c r="BO72" s="102"/>
    </row>
    <row r="73" spans="2:67" ht="12.75" customHeight="1" x14ac:dyDescent="0.3">
      <c r="C73" s="1"/>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2"/>
      <c r="BH73" s="102"/>
      <c r="BI73" s="102"/>
      <c r="BJ73" s="102"/>
      <c r="BK73" s="102"/>
      <c r="BL73" s="102"/>
      <c r="BM73" s="102"/>
      <c r="BN73" s="102"/>
      <c r="BO73" s="102"/>
    </row>
    <row r="74" spans="2:67" ht="12.75" customHeight="1" x14ac:dyDescent="0.3">
      <c r="C74" s="1"/>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2"/>
      <c r="BH74" s="102"/>
      <c r="BI74" s="102"/>
      <c r="BJ74" s="102"/>
      <c r="BK74" s="102"/>
      <c r="BL74" s="102"/>
      <c r="BM74" s="102"/>
      <c r="BN74" s="102"/>
      <c r="BO74" s="102"/>
    </row>
    <row r="75" spans="2:67" ht="12.75" customHeight="1" x14ac:dyDescent="0.3">
      <c r="C75" s="1"/>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2"/>
      <c r="BH75" s="102"/>
      <c r="BI75" s="102"/>
      <c r="BJ75" s="102"/>
      <c r="BK75" s="102"/>
      <c r="BL75" s="102"/>
      <c r="BM75" s="102"/>
      <c r="BN75" s="102"/>
      <c r="BO75" s="102"/>
    </row>
    <row r="76" spans="2:67" ht="12.75" customHeight="1" x14ac:dyDescent="0.3">
      <c r="B76" s="2" t="s">
        <v>106</v>
      </c>
      <c r="C76" s="1"/>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2"/>
      <c r="BH76" s="102"/>
      <c r="BI76" s="102"/>
      <c r="BJ76" s="102"/>
      <c r="BK76" s="102"/>
      <c r="BL76" s="102"/>
      <c r="BM76" s="102"/>
      <c r="BN76" s="102"/>
      <c r="BO76" s="102"/>
    </row>
    <row r="77" spans="2:67" ht="12.75" customHeight="1" x14ac:dyDescent="0.3">
      <c r="C77" s="1"/>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2"/>
      <c r="BH77" s="102"/>
      <c r="BI77" s="102"/>
      <c r="BJ77" s="102"/>
      <c r="BK77" s="102"/>
      <c r="BL77" s="102"/>
      <c r="BM77" s="102"/>
      <c r="BN77" s="102"/>
      <c r="BO77" s="102"/>
    </row>
    <row r="78" spans="2:67" ht="12.75" hidden="1" customHeight="1" x14ac:dyDescent="0.3">
      <c r="C78" s="1"/>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2"/>
      <c r="BH78" s="102"/>
      <c r="BI78" s="102"/>
      <c r="BJ78" s="102"/>
      <c r="BK78" s="102"/>
      <c r="BL78" s="102"/>
      <c r="BM78" s="102"/>
      <c r="BN78" s="102"/>
      <c r="BO78" s="102"/>
    </row>
    <row r="79" spans="2:67" ht="12.75" hidden="1" customHeight="1" x14ac:dyDescent="0.3">
      <c r="C79" s="1"/>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2"/>
      <c r="BH79" s="102"/>
      <c r="BI79" s="102"/>
      <c r="BJ79" s="102"/>
      <c r="BK79" s="102"/>
      <c r="BL79" s="102"/>
      <c r="BM79" s="102"/>
      <c r="BN79" s="102"/>
      <c r="BO79" s="102"/>
    </row>
    <row r="80" spans="2:67" ht="12.75" hidden="1" customHeight="1" x14ac:dyDescent="0.3">
      <c r="C80" s="1"/>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2"/>
      <c r="BH80" s="102"/>
      <c r="BI80" s="102"/>
      <c r="BJ80" s="102"/>
      <c r="BK80" s="102"/>
      <c r="BL80" s="102"/>
      <c r="BM80" s="102"/>
      <c r="BN80" s="102"/>
      <c r="BO80" s="102"/>
    </row>
    <row r="81" spans="3:67" ht="12.75" hidden="1" customHeight="1" x14ac:dyDescent="0.3">
      <c r="C81" s="1"/>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2"/>
      <c r="BH81" s="102"/>
      <c r="BI81" s="102"/>
      <c r="BJ81" s="102"/>
      <c r="BK81" s="102"/>
      <c r="BL81" s="102"/>
      <c r="BM81" s="102"/>
      <c r="BN81" s="102"/>
      <c r="BO81" s="102"/>
    </row>
    <row r="82" spans="3:67" ht="12.75" hidden="1" customHeight="1" x14ac:dyDescent="0.3">
      <c r="C82" s="1"/>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2"/>
      <c r="BH82" s="102"/>
      <c r="BI82" s="102"/>
      <c r="BJ82" s="102"/>
      <c r="BK82" s="102"/>
      <c r="BL82" s="102"/>
      <c r="BM82" s="102"/>
      <c r="BN82" s="102"/>
      <c r="BO82" s="102"/>
    </row>
    <row r="83" spans="3:67" ht="12.75" hidden="1" customHeight="1" x14ac:dyDescent="0.3">
      <c r="C83" s="1"/>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2"/>
      <c r="BH83" s="102"/>
      <c r="BI83" s="102"/>
      <c r="BJ83" s="102"/>
      <c r="BK83" s="102"/>
      <c r="BL83" s="102"/>
      <c r="BM83" s="102"/>
      <c r="BN83" s="102"/>
      <c r="BO83" s="102"/>
    </row>
    <row r="84" spans="3:67" ht="12.75" hidden="1" customHeight="1" x14ac:dyDescent="0.3">
      <c r="C84" s="1"/>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2"/>
      <c r="BH84" s="102"/>
      <c r="BI84" s="102"/>
      <c r="BJ84" s="102"/>
      <c r="BK84" s="102"/>
      <c r="BL84" s="102"/>
      <c r="BM84" s="102"/>
      <c r="BN84" s="102"/>
      <c r="BO84" s="102"/>
    </row>
    <row r="85" spans="3:67" ht="12.75" hidden="1" customHeight="1" x14ac:dyDescent="0.3">
      <c r="C85" s="1"/>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2"/>
      <c r="BH85" s="102"/>
      <c r="BI85" s="102"/>
      <c r="BJ85" s="102"/>
      <c r="BK85" s="102"/>
      <c r="BL85" s="102"/>
      <c r="BM85" s="102"/>
      <c r="BN85" s="102"/>
      <c r="BO85" s="102"/>
    </row>
    <row r="86" spans="3:67" ht="12.75" hidden="1" customHeight="1" x14ac:dyDescent="0.3">
      <c r="C86" s="1"/>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2"/>
      <c r="BH86" s="102"/>
      <c r="BI86" s="102"/>
      <c r="BJ86" s="102"/>
      <c r="BK86" s="102"/>
      <c r="BL86" s="102"/>
      <c r="BM86" s="102"/>
      <c r="BN86" s="102"/>
      <c r="BO86" s="102"/>
    </row>
    <row r="87" spans="3:67" ht="12.75" hidden="1" customHeight="1" x14ac:dyDescent="0.3">
      <c r="C87" s="1"/>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2"/>
      <c r="BH87" s="102"/>
      <c r="BI87" s="102"/>
      <c r="BJ87" s="102"/>
      <c r="BK87" s="102"/>
      <c r="BL87" s="102"/>
      <c r="BM87" s="102"/>
      <c r="BN87" s="102"/>
      <c r="BO87" s="102"/>
    </row>
    <row r="88" spans="3:67" ht="12.75" hidden="1" customHeight="1" x14ac:dyDescent="0.3">
      <c r="C88" s="1"/>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2"/>
      <c r="BH88" s="102"/>
      <c r="BI88" s="102"/>
      <c r="BJ88" s="102"/>
      <c r="BK88" s="102"/>
      <c r="BL88" s="102"/>
      <c r="BM88" s="102"/>
      <c r="BN88" s="102"/>
      <c r="BO88" s="102"/>
    </row>
    <row r="89" spans="3:67" ht="12.75" hidden="1" customHeight="1" x14ac:dyDescent="0.3">
      <c r="C89" s="1"/>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2"/>
      <c r="BH89" s="102"/>
      <c r="BI89" s="102"/>
      <c r="BJ89" s="102"/>
      <c r="BK89" s="102"/>
      <c r="BL89" s="102"/>
      <c r="BM89" s="102"/>
      <c r="BN89" s="102"/>
      <c r="BO89" s="102"/>
    </row>
    <row r="90" spans="3:67" ht="12.75" hidden="1" customHeight="1" x14ac:dyDescent="0.3">
      <c r="C90" s="1"/>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2"/>
      <c r="BH90" s="102"/>
      <c r="BI90" s="102"/>
      <c r="BJ90" s="102"/>
      <c r="BK90" s="102"/>
      <c r="BL90" s="102"/>
      <c r="BM90" s="102"/>
      <c r="BN90" s="102"/>
      <c r="BO90" s="102"/>
    </row>
    <row r="91" spans="3:67" ht="12.75" hidden="1" customHeight="1" x14ac:dyDescent="0.3">
      <c r="C91" s="1"/>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2"/>
      <c r="BH91" s="102"/>
      <c r="BI91" s="102"/>
      <c r="BJ91" s="102"/>
      <c r="BK91" s="102"/>
      <c r="BL91" s="102"/>
      <c r="BM91" s="102"/>
      <c r="BN91" s="102"/>
      <c r="BO91" s="102"/>
    </row>
    <row r="92" spans="3:67" ht="12.75" hidden="1" customHeight="1" x14ac:dyDescent="0.3">
      <c r="C92" s="1"/>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2"/>
      <c r="BH92" s="102"/>
      <c r="BI92" s="102"/>
      <c r="BJ92" s="102"/>
      <c r="BK92" s="102"/>
      <c r="BL92" s="102"/>
      <c r="BM92" s="102"/>
      <c r="BN92" s="102"/>
      <c r="BO92" s="102"/>
    </row>
    <row r="93" spans="3:67" ht="12.75" hidden="1" customHeight="1" x14ac:dyDescent="0.3">
      <c r="C93" s="1"/>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2"/>
      <c r="BH93" s="102"/>
      <c r="BI93" s="102"/>
      <c r="BJ93" s="102"/>
      <c r="BK93" s="102"/>
      <c r="BL93" s="102"/>
      <c r="BM93" s="102"/>
      <c r="BN93" s="102"/>
      <c r="BO93" s="102"/>
    </row>
    <row r="94" spans="3:67" ht="12.75" hidden="1" customHeight="1" x14ac:dyDescent="0.3">
      <c r="C94" s="1"/>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2"/>
      <c r="BH94" s="102"/>
      <c r="BI94" s="102"/>
      <c r="BJ94" s="102"/>
      <c r="BK94" s="102"/>
      <c r="BL94" s="102"/>
      <c r="BM94" s="102"/>
      <c r="BN94" s="102"/>
      <c r="BO94" s="102"/>
    </row>
    <row r="95" spans="3:67" ht="12.75" hidden="1" customHeight="1" x14ac:dyDescent="0.3">
      <c r="C95" s="1" t="s">
        <v>90</v>
      </c>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2"/>
      <c r="BH95" s="102"/>
      <c r="BI95" s="102"/>
      <c r="BJ95" s="102"/>
      <c r="BK95" s="102"/>
      <c r="BL95" s="102"/>
      <c r="BM95" s="102"/>
      <c r="BN95" s="102"/>
      <c r="BO95" s="102"/>
    </row>
    <row r="96" spans="3:67" ht="12.75" hidden="1" customHeight="1" x14ac:dyDescent="0.3">
      <c r="D96" s="35" t="str">
        <f t="shared" ref="D96:AI96" si="100">D7</f>
        <v>1960</v>
      </c>
      <c r="E96" s="35" t="str">
        <f t="shared" si="100"/>
        <v>1961</v>
      </c>
      <c r="F96" s="35" t="str">
        <f t="shared" si="100"/>
        <v>1962</v>
      </c>
      <c r="G96" s="35" t="str">
        <f t="shared" si="100"/>
        <v>1963</v>
      </c>
      <c r="H96" s="35" t="str">
        <f t="shared" si="100"/>
        <v>1964</v>
      </c>
      <c r="I96" s="35" t="str">
        <f t="shared" si="100"/>
        <v>1965</v>
      </c>
      <c r="J96" s="35" t="str">
        <f t="shared" si="100"/>
        <v>1966</v>
      </c>
      <c r="K96" s="35" t="str">
        <f t="shared" si="100"/>
        <v>1967</v>
      </c>
      <c r="L96" s="35" t="str">
        <f t="shared" si="100"/>
        <v>1968</v>
      </c>
      <c r="M96" s="35" t="str">
        <f t="shared" si="100"/>
        <v>1969</v>
      </c>
      <c r="N96" s="35">
        <f t="shared" si="100"/>
        <v>1970</v>
      </c>
      <c r="O96" s="35" t="str">
        <f t="shared" si="100"/>
        <v>1971</v>
      </c>
      <c r="P96" s="35" t="str">
        <f t="shared" si="100"/>
        <v>1972</v>
      </c>
      <c r="Q96" s="35" t="str">
        <f t="shared" si="100"/>
        <v>1973</v>
      </c>
      <c r="R96" s="35" t="str">
        <f t="shared" si="100"/>
        <v>1974</v>
      </c>
      <c r="S96" s="35" t="str">
        <f t="shared" si="100"/>
        <v>1975</v>
      </c>
      <c r="T96" s="35" t="str">
        <f t="shared" si="100"/>
        <v>1976</v>
      </c>
      <c r="U96" s="35" t="str">
        <f t="shared" si="100"/>
        <v>1977</v>
      </c>
      <c r="V96" s="35" t="str">
        <f t="shared" si="100"/>
        <v>1978</v>
      </c>
      <c r="W96" s="35" t="str">
        <f t="shared" si="100"/>
        <v>1979</v>
      </c>
      <c r="X96" s="35" t="str">
        <f t="shared" si="100"/>
        <v>1980</v>
      </c>
      <c r="Y96" s="35" t="str">
        <f t="shared" si="100"/>
        <v>1981</v>
      </c>
      <c r="Z96" s="35" t="str">
        <f t="shared" si="100"/>
        <v>1982</v>
      </c>
      <c r="AA96" s="35" t="str">
        <f t="shared" si="100"/>
        <v>1983</v>
      </c>
      <c r="AB96" s="35" t="str">
        <f t="shared" si="100"/>
        <v>1984</v>
      </c>
      <c r="AC96" s="35" t="str">
        <f t="shared" si="100"/>
        <v>1985</v>
      </c>
      <c r="AD96" s="35" t="str">
        <f t="shared" si="100"/>
        <v>1986</v>
      </c>
      <c r="AE96" s="35" t="str">
        <f t="shared" si="100"/>
        <v>1987</v>
      </c>
      <c r="AF96" s="35" t="str">
        <f t="shared" si="100"/>
        <v>1988</v>
      </c>
      <c r="AG96" s="35" t="str">
        <f t="shared" si="100"/>
        <v>1989</v>
      </c>
      <c r="AH96" s="35" t="str">
        <f t="shared" si="100"/>
        <v>1990</v>
      </c>
      <c r="AI96" s="35" t="str">
        <f t="shared" si="100"/>
        <v>1991</v>
      </c>
      <c r="AJ96" s="35" t="str">
        <f t="shared" ref="AJ96:BB96" si="101">AJ7</f>
        <v>1992</v>
      </c>
      <c r="AK96" s="35" t="str">
        <f t="shared" si="101"/>
        <v>1993</v>
      </c>
      <c r="AL96" s="35" t="str">
        <f t="shared" si="101"/>
        <v>1994</v>
      </c>
      <c r="AM96" s="35" t="str">
        <f t="shared" si="101"/>
        <v>1995</v>
      </c>
      <c r="AN96" s="35" t="str">
        <f t="shared" si="101"/>
        <v>1996</v>
      </c>
      <c r="AO96" s="35" t="str">
        <f t="shared" si="101"/>
        <v>1997</v>
      </c>
      <c r="AP96" s="35" t="str">
        <f t="shared" si="101"/>
        <v>1998</v>
      </c>
      <c r="AQ96" s="35" t="str">
        <f t="shared" si="101"/>
        <v>1999</v>
      </c>
      <c r="AR96" s="35" t="str">
        <f t="shared" si="101"/>
        <v>2000</v>
      </c>
      <c r="AS96" s="35" t="str">
        <f t="shared" si="101"/>
        <v>2001</v>
      </c>
      <c r="AT96" s="35" t="str">
        <f t="shared" si="101"/>
        <v>2002</v>
      </c>
      <c r="AU96" s="35" t="str">
        <f t="shared" si="101"/>
        <v>2003</v>
      </c>
      <c r="AV96" s="35" t="str">
        <f t="shared" si="101"/>
        <v>2004</v>
      </c>
      <c r="AW96" s="35" t="str">
        <f t="shared" si="101"/>
        <v>2005</v>
      </c>
      <c r="AX96" s="35" t="str">
        <f t="shared" si="101"/>
        <v>2006</v>
      </c>
      <c r="AY96" s="35" t="str">
        <f t="shared" si="101"/>
        <v>2007</v>
      </c>
      <c r="AZ96" s="35" t="str">
        <f t="shared" si="101"/>
        <v>2008</v>
      </c>
      <c r="BA96" s="35" t="str">
        <f t="shared" si="101"/>
        <v>2009</v>
      </c>
      <c r="BB96" s="35" t="str">
        <f t="shared" si="101"/>
        <v>2010</v>
      </c>
      <c r="BC96" s="35">
        <f t="shared" ref="BC96:BE96" si="102">BC7</f>
        <v>2011</v>
      </c>
      <c r="BD96" s="35">
        <f t="shared" si="102"/>
        <v>2012</v>
      </c>
      <c r="BE96" s="35">
        <f t="shared" si="102"/>
        <v>2013</v>
      </c>
      <c r="BF96" s="35"/>
      <c r="BG96" s="108"/>
      <c r="BH96" s="108"/>
      <c r="BI96" s="108"/>
      <c r="BJ96" s="108"/>
      <c r="BK96" s="108"/>
      <c r="BL96" s="108"/>
      <c r="BM96" s="108"/>
      <c r="BN96" s="108"/>
      <c r="BO96" s="108"/>
    </row>
    <row r="97" spans="3:67" ht="12.75" hidden="1" customHeight="1" x14ac:dyDescent="0.3">
      <c r="C97" s="2" t="s">
        <v>91</v>
      </c>
      <c r="D97" s="7">
        <f t="shared" ref="D97:BB97" si="103">D33</f>
        <v>1509061</v>
      </c>
      <c r="E97" s="7">
        <f t="shared" si="103"/>
        <v>1673393</v>
      </c>
      <c r="F97" s="7">
        <f t="shared" si="103"/>
        <v>1868097</v>
      </c>
      <c r="G97" s="7">
        <f t="shared" si="103"/>
        <v>2146954</v>
      </c>
      <c r="H97" s="7">
        <f t="shared" si="103"/>
        <v>2311117</v>
      </c>
      <c r="I97" s="7">
        <f t="shared" si="103"/>
        <v>2615293</v>
      </c>
      <c r="J97" s="7">
        <f t="shared" si="103"/>
        <v>3051943</v>
      </c>
      <c r="K97" s="7">
        <f t="shared" si="103"/>
        <v>3553601</v>
      </c>
      <c r="L97" s="7">
        <f t="shared" si="103"/>
        <v>3852970</v>
      </c>
      <c r="M97" s="7">
        <f t="shared" si="103"/>
        <v>4532871</v>
      </c>
      <c r="N97" s="7">
        <f t="shared" si="103"/>
        <v>5303116</v>
      </c>
      <c r="O97" s="7">
        <f t="shared" si="103"/>
        <v>6070545</v>
      </c>
      <c r="P97" s="7">
        <f t="shared" si="103"/>
        <v>6591759</v>
      </c>
      <c r="Q97" s="7">
        <f t="shared" si="103"/>
        <v>7827546</v>
      </c>
      <c r="R97" s="7">
        <f t="shared" si="103"/>
        <v>9515860</v>
      </c>
      <c r="S97" s="7">
        <f t="shared" si="103"/>
        <v>10680641</v>
      </c>
      <c r="T97" s="7">
        <f t="shared" si="103"/>
        <v>12115639</v>
      </c>
      <c r="U97" s="7">
        <f t="shared" si="103"/>
        <v>13338805</v>
      </c>
      <c r="V97" s="7">
        <f t="shared" si="103"/>
        <v>14707824</v>
      </c>
      <c r="W97" s="7">
        <f t="shared" si="103"/>
        <v>17842439</v>
      </c>
      <c r="X97" s="7">
        <f t="shared" si="103"/>
        <v>19511718</v>
      </c>
      <c r="Y97" s="7">
        <f t="shared" si="103"/>
        <v>21010020</v>
      </c>
      <c r="Z97" s="7">
        <f t="shared" si="103"/>
        <v>20309620</v>
      </c>
      <c r="AA97" s="7">
        <f t="shared" si="103"/>
        <v>19156137</v>
      </c>
      <c r="AB97" s="7">
        <f t="shared" si="103"/>
        <v>17868609</v>
      </c>
      <c r="AC97" s="7">
        <f t="shared" si="103"/>
        <v>13833717</v>
      </c>
      <c r="AD97" s="7">
        <f t="shared" si="103"/>
        <v>10198209</v>
      </c>
      <c r="AE97" s="7">
        <f t="shared" si="103"/>
        <v>9279862</v>
      </c>
      <c r="AF97" s="7">
        <f t="shared" si="103"/>
        <v>8674622</v>
      </c>
      <c r="AG97" s="7">
        <f t="shared" si="103"/>
        <v>9444862</v>
      </c>
      <c r="AH97" s="7">
        <f t="shared" si="103"/>
        <v>9745477</v>
      </c>
      <c r="AI97" s="7">
        <f t="shared" si="103"/>
        <v>10115291</v>
      </c>
      <c r="AJ97" s="7">
        <f t="shared" si="103"/>
        <v>10237792</v>
      </c>
      <c r="AK97" s="7">
        <f t="shared" si="103"/>
        <v>10429835</v>
      </c>
      <c r="AL97" s="7">
        <f t="shared" si="103"/>
        <v>11063985</v>
      </c>
      <c r="AM97" s="7">
        <f t="shared" si="103"/>
        <v>12342519</v>
      </c>
      <c r="AN97" s="7">
        <f t="shared" si="103"/>
        <v>13877867</v>
      </c>
      <c r="AO97" s="7">
        <f t="shared" si="103"/>
        <v>14844151</v>
      </c>
      <c r="AP97" s="7">
        <f t="shared" si="103"/>
        <v>16382637</v>
      </c>
      <c r="AQ97" s="7">
        <f t="shared" si="103"/>
        <v>15509734</v>
      </c>
      <c r="AR97" s="7">
        <f t="shared" si="103"/>
        <v>16687385</v>
      </c>
      <c r="AS97" s="7">
        <f t="shared" si="103"/>
        <v>20000000</v>
      </c>
      <c r="AT97" s="7">
        <f t="shared" si="103"/>
        <v>20491000</v>
      </c>
      <c r="AU97" s="7">
        <f t="shared" si="103"/>
        <v>20167247</v>
      </c>
      <c r="AV97" s="7">
        <f t="shared" si="103"/>
        <v>22040316</v>
      </c>
      <c r="AW97" s="7">
        <f t="shared" si="103"/>
        <v>24052920</v>
      </c>
      <c r="AX97" s="7">
        <f t="shared" si="103"/>
        <v>26965061</v>
      </c>
      <c r="AY97" s="7">
        <f t="shared" si="103"/>
        <v>31421824</v>
      </c>
      <c r="AZ97" s="7">
        <f t="shared" si="103"/>
        <v>36023495</v>
      </c>
      <c r="BA97" s="7">
        <f>BA32</f>
        <v>122366725</v>
      </c>
      <c r="BB97" s="7">
        <f t="shared" si="103"/>
        <v>39230652</v>
      </c>
      <c r="BC97" s="7">
        <f t="shared" ref="BC97:BD97" si="104">BC33</f>
        <v>41085284</v>
      </c>
      <c r="BD97" s="7">
        <f t="shared" si="104"/>
        <v>42679741</v>
      </c>
      <c r="BE97" s="7"/>
      <c r="BF97" s="7"/>
      <c r="BG97" s="94"/>
      <c r="BH97" s="94"/>
      <c r="BI97" s="94"/>
      <c r="BJ97" s="94"/>
      <c r="BK97" s="94"/>
      <c r="BL97" s="94"/>
      <c r="BM97" s="94"/>
      <c r="BN97" s="94"/>
      <c r="BO97" s="94"/>
    </row>
    <row r="98" spans="3:67" ht="12.75" hidden="1" customHeight="1" x14ac:dyDescent="0.3">
      <c r="C98" s="1" t="s">
        <v>92</v>
      </c>
      <c r="D98" s="7">
        <f t="shared" ref="D98:BB98" si="105">D24</f>
        <v>2222301</v>
      </c>
      <c r="E98" s="7">
        <f t="shared" si="105"/>
        <v>2462512</v>
      </c>
      <c r="F98" s="7">
        <f t="shared" si="105"/>
        <v>2666963</v>
      </c>
      <c r="G98" s="7">
        <f t="shared" si="105"/>
        <v>2905293</v>
      </c>
      <c r="H98" s="7">
        <f t="shared" si="105"/>
        <v>3266651</v>
      </c>
      <c r="I98" s="7">
        <f t="shared" si="105"/>
        <v>3766421</v>
      </c>
      <c r="J98" s="7">
        <f t="shared" si="105"/>
        <v>4388901</v>
      </c>
      <c r="K98" s="7">
        <f t="shared" si="105"/>
        <v>4970937</v>
      </c>
      <c r="L98" s="7">
        <f t="shared" si="105"/>
        <v>5433762</v>
      </c>
      <c r="M98" s="7">
        <f t="shared" si="105"/>
        <v>5976804</v>
      </c>
      <c r="N98" s="7">
        <f t="shared" si="105"/>
        <v>6368922</v>
      </c>
      <c r="O98" s="7">
        <f t="shared" si="105"/>
        <v>7000181</v>
      </c>
      <c r="P98" s="7">
        <f t="shared" si="105"/>
        <v>8014159</v>
      </c>
      <c r="Q98" s="7">
        <f t="shared" si="105"/>
        <v>9616844</v>
      </c>
      <c r="R98" s="7">
        <f t="shared" si="105"/>
        <v>11839517</v>
      </c>
      <c r="S98" s="7">
        <f t="shared" si="105"/>
        <v>14043688</v>
      </c>
      <c r="T98" s="7">
        <f t="shared" si="105"/>
        <v>16223152</v>
      </c>
      <c r="U98" s="7">
        <f t="shared" si="105"/>
        <v>18771473</v>
      </c>
      <c r="V98" s="7">
        <f t="shared" si="105"/>
        <v>21566850</v>
      </c>
      <c r="W98" s="7">
        <f t="shared" si="105"/>
        <v>25969746</v>
      </c>
      <c r="X98" s="7">
        <f t="shared" si="105"/>
        <v>31575578</v>
      </c>
      <c r="Y98" s="7">
        <f t="shared" si="105"/>
        <v>38293671</v>
      </c>
      <c r="Z98" s="7">
        <f t="shared" si="105"/>
        <v>41493247</v>
      </c>
      <c r="AA98" s="7">
        <f t="shared" si="105"/>
        <v>42124283</v>
      </c>
      <c r="AB98" s="7">
        <f t="shared" si="105"/>
        <v>44266085</v>
      </c>
      <c r="AC98" s="7">
        <f t="shared" si="105"/>
        <v>39638435</v>
      </c>
      <c r="AD98" s="7">
        <f t="shared" si="105"/>
        <v>33101061</v>
      </c>
      <c r="AE98" s="7">
        <f t="shared" si="105"/>
        <v>28194451</v>
      </c>
      <c r="AF98" s="7">
        <f t="shared" si="105"/>
        <v>25885360</v>
      </c>
      <c r="AG98" s="7">
        <f t="shared" si="105"/>
        <v>24340814</v>
      </c>
      <c r="AH98" s="7">
        <f t="shared" si="105"/>
        <v>23461664</v>
      </c>
      <c r="AI98" s="7">
        <f t="shared" si="105"/>
        <v>22774771</v>
      </c>
      <c r="AJ98" s="7">
        <f t="shared" si="105"/>
        <v>22866792</v>
      </c>
      <c r="AK98" s="7">
        <f t="shared" si="105"/>
        <v>22409618</v>
      </c>
      <c r="AL98" s="7">
        <f t="shared" si="105"/>
        <v>22137036</v>
      </c>
      <c r="AM98" s="7">
        <f t="shared" si="105"/>
        <v>22480484</v>
      </c>
      <c r="AN98" s="7">
        <f t="shared" si="105"/>
        <v>23450202</v>
      </c>
      <c r="AO98" s="7">
        <f t="shared" si="105"/>
        <v>24924671</v>
      </c>
      <c r="AP98" s="7">
        <f t="shared" si="105"/>
        <v>26787599</v>
      </c>
      <c r="AQ98" s="7">
        <f t="shared" si="105"/>
        <v>28044751</v>
      </c>
      <c r="AR98" s="7">
        <f t="shared" si="105"/>
        <v>29692046</v>
      </c>
      <c r="AS98" s="7">
        <f t="shared" si="105"/>
        <v>32854687</v>
      </c>
      <c r="AT98" s="7">
        <f t="shared" si="105"/>
        <v>37815366</v>
      </c>
      <c r="AU98" s="7">
        <f t="shared" si="105"/>
        <v>33207011</v>
      </c>
      <c r="AV98" s="7">
        <f t="shared" si="105"/>
        <v>37077836</v>
      </c>
      <c r="AW98" s="7">
        <f t="shared" si="105"/>
        <v>47867156</v>
      </c>
      <c r="AX98" s="7">
        <f t="shared" si="105"/>
        <v>49693789</v>
      </c>
      <c r="AY98" s="7">
        <f t="shared" si="105"/>
        <v>57823752</v>
      </c>
      <c r="AZ98" s="7">
        <f t="shared" si="105"/>
        <v>62837632</v>
      </c>
      <c r="BA98" s="7">
        <f t="shared" si="105"/>
        <v>69074445</v>
      </c>
      <c r="BB98" s="7">
        <f t="shared" si="105"/>
        <v>72478528</v>
      </c>
      <c r="BC98" s="7">
        <f t="shared" ref="BC98:BD98" si="106">BC24</f>
        <v>75287498</v>
      </c>
      <c r="BD98" s="7">
        <f t="shared" si="106"/>
        <v>80343753</v>
      </c>
      <c r="BE98" s="7"/>
      <c r="BF98" s="7"/>
      <c r="BG98" s="94"/>
      <c r="BH98" s="94"/>
      <c r="BI98" s="94"/>
      <c r="BJ98" s="94"/>
      <c r="BK98" s="94"/>
      <c r="BL98" s="94"/>
      <c r="BM98" s="94"/>
      <c r="BN98" s="94"/>
      <c r="BO98" s="94"/>
    </row>
    <row r="99" spans="3:67" ht="12.75" hidden="1" customHeight="1" x14ac:dyDescent="0.3">
      <c r="C99" s="1"/>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2"/>
      <c r="BH99" s="102"/>
      <c r="BI99" s="102"/>
      <c r="BJ99" s="102"/>
      <c r="BK99" s="102"/>
      <c r="BL99" s="102"/>
      <c r="BM99" s="102"/>
      <c r="BN99" s="102"/>
      <c r="BO99" s="102"/>
    </row>
    <row r="100" spans="3:67" ht="12.75" hidden="1" customHeight="1" x14ac:dyDescent="0.3">
      <c r="C100" s="1"/>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2"/>
      <c r="BH100" s="102"/>
      <c r="BI100" s="102"/>
      <c r="BJ100" s="102"/>
      <c r="BK100" s="102"/>
      <c r="BL100" s="102"/>
      <c r="BM100" s="102"/>
      <c r="BN100" s="102"/>
      <c r="BO100" s="102"/>
    </row>
    <row r="103" spans="3:67" x14ac:dyDescent="0.3">
      <c r="C103" s="6" t="s">
        <v>105</v>
      </c>
    </row>
    <row r="104" spans="3:67" x14ac:dyDescent="0.3">
      <c r="C104" s="1" t="s">
        <v>93</v>
      </c>
    </row>
    <row r="105" spans="3:67" x14ac:dyDescent="0.3">
      <c r="C105" s="1" t="s">
        <v>94</v>
      </c>
    </row>
    <row r="106" spans="3:67" x14ac:dyDescent="0.3">
      <c r="C106" s="1" t="s">
        <v>95</v>
      </c>
    </row>
    <row r="107" spans="3:67" x14ac:dyDescent="0.3">
      <c r="C107" s="1" t="s">
        <v>96</v>
      </c>
    </row>
    <row r="108" spans="3:67" x14ac:dyDescent="0.3">
      <c r="C108" s="1" t="s">
        <v>97</v>
      </c>
    </row>
    <row r="109" spans="3:67" x14ac:dyDescent="0.3">
      <c r="C109" s="1" t="s">
        <v>98</v>
      </c>
    </row>
    <row r="110" spans="3:67" x14ac:dyDescent="0.3">
      <c r="C110" s="1" t="s">
        <v>125</v>
      </c>
    </row>
    <row r="111" spans="3:67" x14ac:dyDescent="0.3">
      <c r="C111" s="1" t="s">
        <v>104</v>
      </c>
    </row>
    <row r="112" spans="3:67" x14ac:dyDescent="0.3">
      <c r="C112" s="1"/>
    </row>
    <row r="113" spans="3:94" x14ac:dyDescent="0.3">
      <c r="C113" s="1"/>
    </row>
    <row r="114" spans="3:94" x14ac:dyDescent="0.3">
      <c r="C114" s="1"/>
    </row>
    <row r="115" spans="3:94" ht="12.75" customHeight="1" x14ac:dyDescent="0.3">
      <c r="C115" s="1"/>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7"/>
      <c r="AL115" s="7"/>
      <c r="AM115" s="7"/>
      <c r="AN115" s="7"/>
      <c r="AO115" s="7"/>
      <c r="AP115" s="7"/>
      <c r="AQ115" s="7"/>
      <c r="AR115" s="7"/>
      <c r="AS115" s="7"/>
      <c r="AT115" s="7"/>
      <c r="AU115" s="7"/>
      <c r="AV115" s="7"/>
      <c r="AW115" s="7"/>
      <c r="AX115" s="7"/>
      <c r="AY115" s="7"/>
      <c r="AZ115" s="7"/>
      <c r="BA115" s="7"/>
      <c r="BB115" s="7"/>
      <c r="BC115" s="7"/>
      <c r="BD115" s="7"/>
      <c r="BE115" s="7"/>
      <c r="BF115" s="7"/>
      <c r="BG115" s="94"/>
      <c r="BH115" s="94"/>
      <c r="BI115" s="94"/>
      <c r="BJ115" s="94"/>
      <c r="BK115" s="94"/>
      <c r="BL115" s="94"/>
      <c r="BM115" s="94"/>
      <c r="BN115" s="94"/>
      <c r="BO115" s="94"/>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row>
    <row r="116" spans="3:94" ht="12.75" customHeight="1" x14ac:dyDescent="0.3">
      <c r="C116" s="1"/>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2"/>
      <c r="BH116" s="102"/>
      <c r="BI116" s="102"/>
      <c r="BJ116" s="102"/>
      <c r="BK116" s="102"/>
      <c r="BL116" s="102"/>
      <c r="BM116" s="102"/>
      <c r="BN116" s="102"/>
      <c r="BO116" s="102"/>
    </row>
    <row r="117" spans="3:94" ht="12.75" customHeight="1" x14ac:dyDescent="0.3"/>
    <row r="118" spans="3:94" ht="12.75" customHeight="1" x14ac:dyDescent="0.3"/>
    <row r="119" spans="3:94" ht="12.75" customHeight="1" x14ac:dyDescent="0.3"/>
    <row r="120" spans="3:94" ht="12.75" customHeight="1" x14ac:dyDescent="0.3"/>
    <row r="121" spans="3:94" ht="12.75" customHeight="1" x14ac:dyDescent="0.3"/>
    <row r="122" spans="3:94" ht="12.75" customHeight="1" x14ac:dyDescent="0.3"/>
    <row r="123" spans="3:94" ht="12.75" customHeight="1" x14ac:dyDescent="0.3"/>
    <row r="124" spans="3:94" ht="12.75" customHeight="1" x14ac:dyDescent="0.3"/>
    <row r="125" spans="3:94" ht="12.75" customHeight="1" x14ac:dyDescent="0.3"/>
    <row r="126" spans="3:94" ht="12.75" customHeight="1" x14ac:dyDescent="0.3"/>
    <row r="127" spans="3:94" ht="12.75" customHeight="1" x14ac:dyDescent="0.3"/>
    <row r="128" spans="3:94"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sheetData>
  <phoneticPr fontId="25" type="noConversion"/>
  <pageMargins left="0.75" right="0.75" top="1" bottom="1" header="0.5" footer="0.5"/>
  <pageSetup orientation="portrait" horizontalDpi="300" verticalDpi="300" r:id="rId1"/>
  <headerFooter alignWithMargins="0"/>
  <ignoredErrors>
    <ignoredError sqref="D7 E7:M7 O7:BD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D18:S18"/>
  <sheetViews>
    <sheetView showGridLines="0" showRowColHeaders="0" zoomScaleNormal="100" workbookViewId="0">
      <selection activeCell="G44" sqref="G44"/>
    </sheetView>
  </sheetViews>
  <sheetFormatPr defaultRowHeight="10.75" x14ac:dyDescent="0.25"/>
  <sheetData>
    <row r="18" spans="4:19" x14ac:dyDescent="0.25">
      <c r="D18">
        <v>15</v>
      </c>
      <c r="K18">
        <v>13</v>
      </c>
      <c r="S18">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5"/>
  <sheetViews>
    <sheetView showGridLines="0" showRowColHeaders="0" zoomScaleNormal="100" workbookViewId="0">
      <selection activeCell="U30" sqref="U30"/>
    </sheetView>
  </sheetViews>
  <sheetFormatPr defaultRowHeight="10.75" x14ac:dyDescent="0.25"/>
  <cols>
    <col min="3" max="3" width="13.25" customWidth="1"/>
    <col min="4" max="10" width="12.25" style="60" customWidth="1"/>
    <col min="11" max="11" width="17.58203125" style="60" hidden="1" customWidth="1"/>
    <col min="12" max="12" width="12.25" style="60" customWidth="1"/>
    <col min="13" max="13" width="17.58203125" style="60" hidden="1" customWidth="1"/>
    <col min="14" max="14" width="12.25" style="60" customWidth="1"/>
    <col min="15" max="15" width="17.58203125" style="60" hidden="1" customWidth="1"/>
    <col min="16" max="16" width="12.25" style="60" customWidth="1"/>
    <col min="17" max="17" width="11.6640625" style="60" hidden="1" customWidth="1"/>
    <col min="18" max="18" width="12.25" customWidth="1"/>
  </cols>
  <sheetData>
    <row r="1" spans="1:18" ht="13.3" x14ac:dyDescent="0.25">
      <c r="A1" s="62"/>
      <c r="B1" s="62"/>
      <c r="C1" s="62"/>
      <c r="D1" s="62"/>
      <c r="E1" s="62"/>
      <c r="F1" s="62"/>
      <c r="G1" s="62"/>
      <c r="H1" s="62"/>
      <c r="I1" s="62"/>
      <c r="J1" s="62"/>
      <c r="K1" s="62"/>
      <c r="L1" s="62"/>
      <c r="M1" s="62"/>
      <c r="N1" s="62"/>
      <c r="O1" s="62"/>
      <c r="P1" s="62"/>
      <c r="Q1" s="62"/>
    </row>
    <row r="2" spans="1:18" ht="13.3" x14ac:dyDescent="0.25">
      <c r="A2" s="62"/>
      <c r="C2" s="62"/>
      <c r="D2" s="62"/>
      <c r="E2" s="62"/>
      <c r="F2" s="62"/>
      <c r="G2" s="62"/>
      <c r="H2" s="62"/>
      <c r="I2" s="62"/>
      <c r="J2" s="62"/>
      <c r="K2" s="62"/>
      <c r="L2" s="62"/>
      <c r="M2" s="62"/>
      <c r="N2" s="62"/>
      <c r="O2" s="62"/>
      <c r="P2" s="62"/>
      <c r="Q2" s="62"/>
    </row>
    <row r="3" spans="1:18" ht="14.15" x14ac:dyDescent="0.35">
      <c r="A3" s="62"/>
      <c r="B3" s="40" t="s">
        <v>124</v>
      </c>
      <c r="C3" s="62"/>
      <c r="D3" s="62"/>
      <c r="E3" s="62"/>
      <c r="F3" s="62"/>
      <c r="G3" s="62"/>
      <c r="H3" s="62"/>
      <c r="I3" s="62"/>
      <c r="J3" s="62"/>
      <c r="K3" s="62"/>
      <c r="L3" s="62"/>
      <c r="M3" s="62"/>
      <c r="N3" s="62"/>
      <c r="O3" s="62"/>
      <c r="P3" s="62"/>
      <c r="Q3" s="62"/>
    </row>
    <row r="4" spans="1:18" ht="13.3" x14ac:dyDescent="0.25">
      <c r="A4" s="62"/>
      <c r="B4" s="62"/>
      <c r="C4" s="62"/>
      <c r="D4" s="62"/>
      <c r="E4" s="62"/>
      <c r="F4" s="62"/>
      <c r="G4" s="62"/>
      <c r="H4" s="62"/>
      <c r="I4" s="80"/>
      <c r="J4" s="80"/>
      <c r="K4" s="80"/>
      <c r="L4" s="80"/>
      <c r="M4" s="80"/>
      <c r="N4" s="80"/>
      <c r="O4" s="80"/>
      <c r="P4" s="80"/>
      <c r="Q4" s="80"/>
      <c r="R4" s="81"/>
    </row>
    <row r="5" spans="1:18" ht="14.15" x14ac:dyDescent="0.35">
      <c r="A5" s="62"/>
      <c r="B5" s="63"/>
      <c r="C5" s="63"/>
      <c r="D5" s="64">
        <f>'US AG B-S Background Data'!N7</f>
        <v>1970</v>
      </c>
      <c r="E5" s="64" t="str">
        <f>'US AG B-S Background Data'!X7</f>
        <v>1980</v>
      </c>
      <c r="F5" s="64" t="str">
        <f>'US AG B-S Background Data'!AH7</f>
        <v>1990</v>
      </c>
      <c r="G5" s="64" t="str">
        <f>'US AG B-S Background Data'!AR7</f>
        <v>2000</v>
      </c>
      <c r="H5" s="64" t="str">
        <f>'US AG B-S Background Data'!BB7</f>
        <v>2010</v>
      </c>
      <c r="I5" s="65">
        <v>2013</v>
      </c>
      <c r="J5" s="64">
        <v>2015</v>
      </c>
      <c r="K5" s="64">
        <v>2016</v>
      </c>
      <c r="L5" s="64">
        <v>2017</v>
      </c>
      <c r="M5" s="64">
        <v>2018</v>
      </c>
      <c r="N5" s="64">
        <v>2019</v>
      </c>
      <c r="O5" s="64">
        <v>2020</v>
      </c>
      <c r="P5" s="64">
        <v>2021</v>
      </c>
      <c r="Q5" s="64">
        <v>2022</v>
      </c>
      <c r="R5" s="64" t="s">
        <v>131</v>
      </c>
    </row>
    <row r="6" spans="1:18" ht="14.15" x14ac:dyDescent="0.35">
      <c r="A6" s="62"/>
      <c r="B6" s="42"/>
      <c r="C6" s="42"/>
      <c r="D6" s="66"/>
      <c r="E6" s="66"/>
      <c r="F6" s="67"/>
      <c r="G6" s="68" t="s">
        <v>121</v>
      </c>
      <c r="H6" s="67"/>
      <c r="I6" s="69"/>
      <c r="J6" s="82"/>
      <c r="K6" s="82"/>
      <c r="L6" s="83"/>
      <c r="M6" s="80"/>
      <c r="N6" s="83"/>
      <c r="O6" s="80"/>
      <c r="P6" s="83"/>
      <c r="Q6" s="80"/>
      <c r="R6" s="81"/>
    </row>
    <row r="7" spans="1:18" ht="14.15" x14ac:dyDescent="0.35">
      <c r="A7" s="62"/>
      <c r="B7" s="38" t="s">
        <v>119</v>
      </c>
      <c r="C7" s="42"/>
      <c r="D7" s="39">
        <f>('US AG B-S Background Data'!N13)/1000</f>
        <v>278823.01500000001</v>
      </c>
      <c r="E7" s="39">
        <f>('US AG B-S Background Data'!X13)/1000</f>
        <v>1000422.127</v>
      </c>
      <c r="F7" s="39">
        <f>('US AG B-S Background Data'!AH13)/1000</f>
        <v>840608.505</v>
      </c>
      <c r="G7" s="39">
        <f>('US AG B-S Background Data'!AR13)/1000</f>
        <v>1203214.7649999999</v>
      </c>
      <c r="H7" s="39">
        <f>('US AG B-S Background Data'!BB13)/1000</f>
        <v>2170832.085</v>
      </c>
      <c r="I7" s="49">
        <f>('US AG B-S Background Data'!BE13)/1000</f>
        <v>2767754.2489999998</v>
      </c>
      <c r="J7" s="84">
        <f>('US AG B-S Background Data'!BG13)/1000</f>
        <v>2880014.6469999999</v>
      </c>
      <c r="K7" s="84">
        <f>('US AG B-S Background Data'!BH13)/1000</f>
        <v>2914440.909</v>
      </c>
      <c r="L7" s="84">
        <f>('US AG B-S Background Data'!BI13)/1000</f>
        <v>3005944.8629999999</v>
      </c>
      <c r="M7" s="84">
        <f>('US AG B-S Background Data'!BJ13)/1000</f>
        <v>3026678.682</v>
      </c>
      <c r="N7" s="84">
        <f>('US AG B-S Background Data'!BK13)/1000</f>
        <v>3075148.145</v>
      </c>
      <c r="O7" s="84">
        <f>('US AG B-S Background Data'!BL13)/1000</f>
        <v>3174623.1949999998</v>
      </c>
      <c r="P7" s="84">
        <f>('US AG B-S Background Data'!BM13)/1000</f>
        <v>3497614.24</v>
      </c>
      <c r="Q7" s="84">
        <f>('US AG B-S Background Data'!BN13)/1000</f>
        <v>3848184.7259999998</v>
      </c>
      <c r="R7" s="84">
        <f>('US AG B-S Background Data'!BO13)/1000</f>
        <v>4047027.3280000002</v>
      </c>
    </row>
    <row r="8" spans="1:18" ht="14.15" x14ac:dyDescent="0.35">
      <c r="A8" s="62"/>
      <c r="B8" s="40" t="s">
        <v>107</v>
      </c>
      <c r="C8" s="42"/>
      <c r="D8" s="41">
        <f>('US AG B-S Background Data'!N14)/1000</f>
        <v>202418.08100000001</v>
      </c>
      <c r="E8" s="41">
        <f>('US AG B-S Background Data'!X14)/1000</f>
        <v>782820.20700000005</v>
      </c>
      <c r="F8" s="41">
        <f>('US AG B-S Background Data'!AH14)/1000</f>
        <v>619149.24</v>
      </c>
      <c r="G8" s="41">
        <f>('US AG B-S Background Data'!AR14)/1000</f>
        <v>946427.64899999998</v>
      </c>
      <c r="H8" s="41">
        <f>('US AG B-S Background Data'!BB14)/1000</f>
        <v>1660113.798</v>
      </c>
      <c r="I8" s="50">
        <f>('US AG B-S Background Data'!BE14)/1000</f>
        <v>2251001.9160000002</v>
      </c>
      <c r="J8" s="85">
        <f>('US AG B-S Background Data'!BG14)/1000</f>
        <v>2365717.2940000002</v>
      </c>
      <c r="K8" s="85">
        <f>('US AG B-S Background Data'!BH14)/1000</f>
        <v>2401352.4550000001</v>
      </c>
      <c r="L8" s="85">
        <f>('US AG B-S Background Data'!BI14)/1000</f>
        <v>2472843.963</v>
      </c>
      <c r="M8" s="85">
        <f>('US AG B-S Background Data'!BJ14)/1000</f>
        <v>2510163.4580000001</v>
      </c>
      <c r="N8" s="85">
        <f>('US AG B-S Background Data'!BK14)/1000</f>
        <v>2545995.5129999998</v>
      </c>
      <c r="O8" s="85">
        <f>('US AG B-S Background Data'!BL14)/1000</f>
        <v>2640942.4550000001</v>
      </c>
      <c r="P8" s="85">
        <f>('US AG B-S Background Data'!BM14)/1000</f>
        <v>2895998.2489999998</v>
      </c>
      <c r="Q8" s="85">
        <f>('US AG B-S Background Data'!BN14)/1000</f>
        <v>3188219.412</v>
      </c>
      <c r="R8" s="85">
        <f>('US AG B-S Background Data'!BO14)/1000</f>
        <v>3389550.6880000001</v>
      </c>
    </row>
    <row r="9" spans="1:18" ht="14.15" x14ac:dyDescent="0.35">
      <c r="A9" s="62"/>
      <c r="B9" s="40" t="s">
        <v>108</v>
      </c>
      <c r="C9" s="42"/>
      <c r="D9" s="41">
        <f>D7-D8</f>
        <v>76404.934000000008</v>
      </c>
      <c r="E9" s="41">
        <f t="shared" ref="E9:F9" si="0">E7-E8</f>
        <v>217601.91999999993</v>
      </c>
      <c r="F9" s="41">
        <f t="shared" si="0"/>
        <v>221459.26500000001</v>
      </c>
      <c r="G9" s="41">
        <f t="shared" ref="G9" si="1">G7-G8</f>
        <v>256787.11599999992</v>
      </c>
      <c r="H9" s="41">
        <f t="shared" ref="H9" si="2">H7-H8</f>
        <v>510718.28700000001</v>
      </c>
      <c r="I9" s="50">
        <f t="shared" ref="I9" si="3">I7-I8</f>
        <v>516752.33299999963</v>
      </c>
      <c r="J9" s="85">
        <f t="shared" ref="J9:R9" si="4">J7-J8</f>
        <v>514297.35299999965</v>
      </c>
      <c r="K9" s="85">
        <f t="shared" si="4"/>
        <v>513088.45399999991</v>
      </c>
      <c r="L9" s="85">
        <f t="shared" si="4"/>
        <v>533100.89999999991</v>
      </c>
      <c r="M9" s="85">
        <f t="shared" si="4"/>
        <v>516515.22399999993</v>
      </c>
      <c r="N9" s="85">
        <f t="shared" si="4"/>
        <v>529152.63200000022</v>
      </c>
      <c r="O9" s="85">
        <f t="shared" si="4"/>
        <v>533680.73999999976</v>
      </c>
      <c r="P9" s="85">
        <f t="shared" si="4"/>
        <v>601615.99100000039</v>
      </c>
      <c r="Q9" s="85">
        <f t="shared" si="4"/>
        <v>659965.31399999978</v>
      </c>
      <c r="R9" s="85">
        <f t="shared" si="4"/>
        <v>657476.64000000013</v>
      </c>
    </row>
    <row r="10" spans="1:18" ht="14.15" x14ac:dyDescent="0.35">
      <c r="A10" s="62"/>
      <c r="B10" s="42"/>
      <c r="C10" s="42"/>
      <c r="D10" s="41"/>
      <c r="E10" s="41"/>
      <c r="F10" s="41"/>
      <c r="G10" s="41"/>
      <c r="H10" s="41"/>
      <c r="I10" s="50"/>
      <c r="J10" s="85"/>
      <c r="K10" s="85"/>
      <c r="L10" s="85"/>
      <c r="M10" s="85"/>
      <c r="N10" s="85"/>
      <c r="O10" s="85"/>
      <c r="P10" s="85"/>
      <c r="Q10" s="85"/>
      <c r="R10" s="85"/>
    </row>
    <row r="11" spans="1:18" ht="14.15" x14ac:dyDescent="0.35">
      <c r="A11" s="62"/>
      <c r="B11" s="38" t="s">
        <v>109</v>
      </c>
      <c r="C11" s="42"/>
      <c r="D11" s="39">
        <f>('US AG B-S Background Data'!N22)/1000</f>
        <v>48501.006999999998</v>
      </c>
      <c r="E11" s="39">
        <f>('US AG B-S Background Data'!X22)/1000</f>
        <v>162431.96799999999</v>
      </c>
      <c r="F11" s="39">
        <f>('US AG B-S Background Data'!AH22)/1000</f>
        <v>131115.79500000001</v>
      </c>
      <c r="G11" s="39">
        <f>('US AG B-S Background Data'!AR22)/1000</f>
        <v>163929.823</v>
      </c>
      <c r="H11" s="39">
        <f>('US AG B-S Background Data'!BB22)/1000</f>
        <v>278930.53399999999</v>
      </c>
      <c r="I11" s="49">
        <f>('US AG B-S Background Data'!BE22)/1000</f>
        <v>315332.48800000001</v>
      </c>
      <c r="J11" s="84">
        <f>('US AG B-S Background Data'!BG22)/1000</f>
        <v>356738.04100000003</v>
      </c>
      <c r="K11" s="84">
        <f>('US AG B-S Background Data'!BH22)/1000</f>
        <v>374164.212</v>
      </c>
      <c r="L11" s="84">
        <f>('US AG B-S Background Data'!BI22)/1000</f>
        <v>390425.223</v>
      </c>
      <c r="M11" s="84">
        <f>('US AG B-S Background Data'!BJ22)/1000</f>
        <v>402605.50400000002</v>
      </c>
      <c r="N11" s="84">
        <f>('US AG B-S Background Data'!BK22)/1000</f>
        <v>420494.8</v>
      </c>
      <c r="O11" s="84">
        <f>('US AG B-S Background Data'!BL22)/1000</f>
        <v>441253.79300000001</v>
      </c>
      <c r="P11" s="84">
        <f>('US AG B-S Background Data'!BM22)/1000</f>
        <v>474115.80099999998</v>
      </c>
      <c r="Q11" s="84">
        <f>('US AG B-S Background Data'!BN22)/1000</f>
        <v>503894.66600000003</v>
      </c>
      <c r="R11" s="84">
        <f>('US AG B-S Background Data'!BO22)/1000</f>
        <v>535085.78500000003</v>
      </c>
    </row>
    <row r="12" spans="1:18" ht="14.15" x14ac:dyDescent="0.35">
      <c r="A12" s="62"/>
      <c r="B12" s="40" t="s">
        <v>107</v>
      </c>
      <c r="C12" s="42"/>
      <c r="D12" s="41">
        <f>('US AG B-S Background Data'!N23)/1000</f>
        <v>27238.348000000002</v>
      </c>
      <c r="E12" s="41">
        <f>('US AG B-S Background Data'!X23)/1000</f>
        <v>85272.366999999998</v>
      </c>
      <c r="F12" s="41">
        <f>('US AG B-S Background Data'!AH23)/1000</f>
        <v>67632.972999999998</v>
      </c>
      <c r="G12" s="41">
        <f>('US AG B-S Background Data'!AR23)/1000</f>
        <v>84723.763000000006</v>
      </c>
      <c r="H12" s="41">
        <f>('US AG B-S Background Data'!BB23)/1000</f>
        <v>154065.22500000001</v>
      </c>
      <c r="I12" s="50">
        <f>('US AG B-S Background Data'!BE23)/1000</f>
        <v>185160.53</v>
      </c>
      <c r="J12" s="85">
        <f>('US AG B-S Background Data'!BG23)/1000</f>
        <v>208769.24600000001</v>
      </c>
      <c r="K12" s="85">
        <f>('US AG B-S Background Data'!BH23)/1000</f>
        <v>225980.43299999999</v>
      </c>
      <c r="L12" s="85">
        <f>('US AG B-S Background Data'!BI23)/1000</f>
        <v>236243.057</v>
      </c>
      <c r="M12" s="85">
        <f>('US AG B-S Background Data'!BJ23)/1000</f>
        <v>245773.538</v>
      </c>
      <c r="N12" s="85">
        <f>('US AG B-S Background Data'!BK23)/1000</f>
        <v>267943.65500000003</v>
      </c>
      <c r="O12" s="85">
        <f>('US AG B-S Background Data'!BL23)/1000</f>
        <v>288645.32500000001</v>
      </c>
      <c r="P12" s="85">
        <f>('US AG B-S Background Data'!BM23)/1000</f>
        <v>324257.29800000001</v>
      </c>
      <c r="Q12" s="85">
        <f>('US AG B-S Background Data'!BN23)/1000</f>
        <v>349067.86099999998</v>
      </c>
      <c r="R12" s="85">
        <f>('US AG B-S Background Data'!BO23)/1000</f>
        <v>375860.11800000002</v>
      </c>
    </row>
    <row r="13" spans="1:18" ht="14.15" x14ac:dyDescent="0.35">
      <c r="A13" s="62"/>
      <c r="B13" s="40" t="s">
        <v>108</v>
      </c>
      <c r="C13" s="42"/>
      <c r="D13" s="41">
        <f>(D11-D12)</f>
        <v>21262.658999999996</v>
      </c>
      <c r="E13" s="41">
        <f t="shared" ref="E13:I13" si="5">(E11-E12)</f>
        <v>77159.600999999995</v>
      </c>
      <c r="F13" s="41">
        <f t="shared" si="5"/>
        <v>63482.822000000015</v>
      </c>
      <c r="G13" s="41">
        <f t="shared" si="5"/>
        <v>79206.06</v>
      </c>
      <c r="H13" s="41">
        <f t="shared" si="5"/>
        <v>124865.30899999998</v>
      </c>
      <c r="I13" s="50">
        <f t="shared" si="5"/>
        <v>130171.95800000001</v>
      </c>
      <c r="J13" s="85">
        <f t="shared" ref="J13:R13" si="6">(J11-J12)</f>
        <v>147968.79500000001</v>
      </c>
      <c r="K13" s="85">
        <f t="shared" si="6"/>
        <v>148183.77900000001</v>
      </c>
      <c r="L13" s="85">
        <f t="shared" si="6"/>
        <v>154182.166</v>
      </c>
      <c r="M13" s="85">
        <f t="shared" si="6"/>
        <v>156831.96600000001</v>
      </c>
      <c r="N13" s="85">
        <f t="shared" si="6"/>
        <v>152551.14499999996</v>
      </c>
      <c r="O13" s="85">
        <f t="shared" si="6"/>
        <v>152608.46799999999</v>
      </c>
      <c r="P13" s="85">
        <f t="shared" si="6"/>
        <v>149858.50299999997</v>
      </c>
      <c r="Q13" s="85">
        <f t="shared" si="6"/>
        <v>154826.80500000005</v>
      </c>
      <c r="R13" s="85">
        <f t="shared" si="6"/>
        <v>159225.66700000002</v>
      </c>
    </row>
    <row r="14" spans="1:18" ht="14.15" x14ac:dyDescent="0.35">
      <c r="A14" s="62"/>
      <c r="B14" s="42"/>
      <c r="C14" s="42"/>
      <c r="D14" s="41"/>
      <c r="E14" s="41"/>
      <c r="F14" s="41"/>
      <c r="G14" s="41"/>
      <c r="H14" s="41"/>
      <c r="I14" s="50"/>
      <c r="J14" s="85"/>
      <c r="K14" s="85"/>
      <c r="L14" s="85"/>
      <c r="M14" s="85"/>
      <c r="N14" s="85"/>
      <c r="O14" s="85"/>
      <c r="P14" s="85"/>
      <c r="Q14" s="85"/>
      <c r="R14" s="85"/>
    </row>
    <row r="15" spans="1:18" ht="14.15" x14ac:dyDescent="0.35">
      <c r="A15" s="62"/>
      <c r="B15" s="38" t="s">
        <v>120</v>
      </c>
      <c r="C15" s="42"/>
      <c r="D15" s="39">
        <f>(D7-D11)</f>
        <v>230322.00800000003</v>
      </c>
      <c r="E15" s="39">
        <f t="shared" ref="E15:I15" si="7">(E7-E11)</f>
        <v>837990.15899999999</v>
      </c>
      <c r="F15" s="39">
        <f t="shared" si="7"/>
        <v>709492.71</v>
      </c>
      <c r="G15" s="39">
        <f t="shared" si="7"/>
        <v>1039284.9419999999</v>
      </c>
      <c r="H15" s="39">
        <f t="shared" si="7"/>
        <v>1891901.551</v>
      </c>
      <c r="I15" s="49">
        <f t="shared" si="7"/>
        <v>2452421.7609999999</v>
      </c>
      <c r="J15" s="84">
        <f t="shared" ref="J15:R15" si="8">(J7-J11)</f>
        <v>2523276.6059999997</v>
      </c>
      <c r="K15" s="84">
        <f t="shared" si="8"/>
        <v>2540276.6970000002</v>
      </c>
      <c r="L15" s="84">
        <f t="shared" si="8"/>
        <v>2615519.6399999997</v>
      </c>
      <c r="M15" s="84">
        <f t="shared" si="8"/>
        <v>2624073.1779999998</v>
      </c>
      <c r="N15" s="84">
        <f t="shared" si="8"/>
        <v>2654653.3450000002</v>
      </c>
      <c r="O15" s="84">
        <f t="shared" si="8"/>
        <v>2733369.4019999998</v>
      </c>
      <c r="P15" s="84">
        <f t="shared" si="8"/>
        <v>3023498.4390000002</v>
      </c>
      <c r="Q15" s="84">
        <f t="shared" si="8"/>
        <v>3344290.0599999996</v>
      </c>
      <c r="R15" s="84">
        <f t="shared" si="8"/>
        <v>3511941.5430000001</v>
      </c>
    </row>
    <row r="16" spans="1:18" ht="14.15" x14ac:dyDescent="0.35">
      <c r="A16" s="62"/>
      <c r="B16" s="42"/>
      <c r="C16" s="42"/>
      <c r="D16" s="42"/>
      <c r="E16" s="42"/>
      <c r="F16" s="42"/>
      <c r="G16" s="42"/>
      <c r="H16" s="42"/>
      <c r="I16" s="70"/>
      <c r="J16" s="86"/>
      <c r="K16" s="86"/>
      <c r="L16" s="86"/>
      <c r="M16" s="86"/>
      <c r="N16" s="86"/>
      <c r="O16" s="86"/>
      <c r="P16" s="86"/>
      <c r="Q16" s="86"/>
      <c r="R16" s="86"/>
    </row>
    <row r="17" spans="1:18" ht="14.15" x14ac:dyDescent="0.35">
      <c r="A17" s="62"/>
      <c r="B17" s="38" t="s">
        <v>110</v>
      </c>
      <c r="C17" s="42"/>
      <c r="D17" s="41"/>
      <c r="E17" s="41"/>
      <c r="F17" s="41"/>
      <c r="G17" s="41"/>
      <c r="H17" s="41"/>
      <c r="I17" s="50"/>
      <c r="J17" s="85"/>
      <c r="K17" s="85"/>
      <c r="L17" s="85"/>
      <c r="M17" s="85"/>
      <c r="N17" s="85"/>
      <c r="O17" s="85"/>
      <c r="P17" s="85"/>
      <c r="Q17" s="85"/>
      <c r="R17" s="85"/>
    </row>
    <row r="18" spans="1:18" ht="14.15" x14ac:dyDescent="0.35">
      <c r="A18" s="62"/>
      <c r="B18" s="40" t="s">
        <v>115</v>
      </c>
      <c r="C18" s="42"/>
      <c r="D18" s="71">
        <f>'US AG B-S Background Data'!N43</f>
        <v>0.21057912537824003</v>
      </c>
      <c r="E18" s="71">
        <f>'US AG B-S Background Data'!X43</f>
        <v>0.19383517366580436</v>
      </c>
      <c r="F18" s="71">
        <f>'US AG B-S Background Data'!AH43</f>
        <v>0.18480217365446927</v>
      </c>
      <c r="G18" s="71">
        <f>'US AG B-S Background Data'!AR43</f>
        <v>0.15773328023451724</v>
      </c>
      <c r="H18" s="71">
        <f>'US AG B-S Background Data'!BB43</f>
        <v>0.14743395810028595</v>
      </c>
      <c r="I18" s="72">
        <f>'US AG B-S Background Data'!BE43</f>
        <v>0.1285800399485201</v>
      </c>
      <c r="J18" s="74">
        <f>'US AG B-S Background Data'!BG43</f>
        <v>0.14137888818574451</v>
      </c>
      <c r="K18" s="74">
        <f>'US AG B-S Background Data'!BH43</f>
        <v>0.14729269942989995</v>
      </c>
      <c r="L18" s="74">
        <f>'US AG B-S Background Data'!BI43</f>
        <v>0.14927252582205805</v>
      </c>
      <c r="M18" s="74">
        <f>'US AG B-S Background Data'!BJ43</f>
        <v>0.1534276967662265</v>
      </c>
      <c r="N18" s="74">
        <f>'US AG B-S Background Data'!BK43</f>
        <v>0.15839913742108577</v>
      </c>
      <c r="O18" s="74">
        <f>'US AG B-S Background Data'!BL43</f>
        <v>0.16143218427671563</v>
      </c>
      <c r="P18" s="74">
        <f>'US AG B-S Background Data'!BM43</f>
        <v>0.15681033430822949</v>
      </c>
      <c r="Q18" s="74">
        <f>'US AG B-S Background Data'!BN43</f>
        <v>0.15067313444974534</v>
      </c>
      <c r="R18" s="74">
        <f>'US AG B-S Background Data'!BO43</f>
        <v>0.15236181424105213</v>
      </c>
    </row>
    <row r="19" spans="1:18" ht="14.15" x14ac:dyDescent="0.35">
      <c r="A19" s="62"/>
      <c r="B19" s="40" t="s">
        <v>116</v>
      </c>
      <c r="C19" s="42"/>
      <c r="D19" s="71">
        <f>'US AG B-S Background Data'!N44</f>
        <v>0.17394908020774397</v>
      </c>
      <c r="E19" s="71">
        <f>'US AG B-S Background Data'!X44</f>
        <v>0.16236343001237916</v>
      </c>
      <c r="F19" s="71">
        <f>'US AG B-S Background Data'!AH44</f>
        <v>0.15597724055861176</v>
      </c>
      <c r="G19" s="71">
        <f>'US AG B-S Background Data'!AR44</f>
        <v>0.13624319428959136</v>
      </c>
      <c r="H19" s="71">
        <f>'US AG B-S Background Data'!BB44</f>
        <v>0.12849014713176216</v>
      </c>
      <c r="I19" s="72">
        <f>'US AG B-S Background Data'!BE44</f>
        <v>0.11393081163688243</v>
      </c>
      <c r="J19" s="74">
        <f>'US AG B-S Background Data'!BG44</f>
        <v>0.12386674539020148</v>
      </c>
      <c r="K19" s="74">
        <f>'US AG B-S Background Data'!BH44</f>
        <v>0.12838284380532622</v>
      </c>
      <c r="L19" s="74">
        <f>'US AG B-S Background Data'!BI44</f>
        <v>0.1298843594257903</v>
      </c>
      <c r="M19" s="74">
        <f>'US AG B-S Background Data'!BJ44</f>
        <v>0.13301891158593757</v>
      </c>
      <c r="N19" s="74">
        <f>'US AG B-S Background Data'!BK44</f>
        <v>0.13673968868254313</v>
      </c>
      <c r="O19" s="74">
        <f>'US AG B-S Background Data'!BL44</f>
        <v>0.13899406823933319</v>
      </c>
      <c r="P19" s="74">
        <f>'US AG B-S Background Data'!BM44</f>
        <v>0.13555405727076408</v>
      </c>
      <c r="Q19" s="74">
        <f>'US AG B-S Background Data'!BN44</f>
        <v>0.13094347124125039</v>
      </c>
      <c r="R19" s="74">
        <f>'US AG B-S Background Data'!BO44</f>
        <v>0.13221699327254952</v>
      </c>
    </row>
    <row r="20" spans="1:18" ht="14.15" x14ac:dyDescent="0.35">
      <c r="A20" s="62"/>
      <c r="B20" s="40" t="s">
        <v>117</v>
      </c>
      <c r="C20" s="42"/>
      <c r="D20" s="71">
        <f>'US AG B-S Background Data'!N45</f>
        <v>0.87884819500184286</v>
      </c>
      <c r="E20" s="71">
        <f>'US AG B-S Background Data'!X45</f>
        <v>0.9341639619421831</v>
      </c>
      <c r="F20" s="71">
        <f>'US AG B-S Background Data'!AH45</f>
        <v>0.87266469587827056</v>
      </c>
      <c r="G20" s="71">
        <f>'US AG B-S Background Data'!AR45</f>
        <v>0.91065271010151905</v>
      </c>
      <c r="H20" s="71">
        <f>'US AG B-S Background Data'!BB45</f>
        <v>0.87748424177913265</v>
      </c>
      <c r="I20" s="72">
        <f>'US AG B-S Background Data'!BE45</f>
        <v>0.91786900271270266</v>
      </c>
      <c r="J20" s="74">
        <f>'US AG B-S Background Data'!BG45</f>
        <v>0.93755765392989887</v>
      </c>
      <c r="K20" s="74">
        <f>'US AG B-S Background Data'!BH45</f>
        <v>0.94531137408611199</v>
      </c>
      <c r="L20" s="74">
        <f>'US AG B-S Background Data'!BI45</f>
        <v>0.94545035150261769</v>
      </c>
      <c r="M20" s="74">
        <f>'US AG B-S Background Data'!BJ45</f>
        <v>0.95659049377448779</v>
      </c>
      <c r="N20" s="74">
        <f>'US AG B-S Background Data'!BK45</f>
        <v>0.95906891865762611</v>
      </c>
      <c r="O20" s="74">
        <f>'US AG B-S Background Data'!BL45</f>
        <v>0.96618570950111193</v>
      </c>
      <c r="P20" s="74">
        <f>'US AG B-S Background Data'!BM45</f>
        <v>0.95783024447594234</v>
      </c>
      <c r="Q20" s="74">
        <f>'US AG B-S Background Data'!BN45</f>
        <v>0.95333220320209544</v>
      </c>
      <c r="R20" s="74">
        <f>'US AG B-S Background Data'!BO45</f>
        <v>0.96515008763629639</v>
      </c>
    </row>
    <row r="21" spans="1:18" ht="14.15" x14ac:dyDescent="0.35">
      <c r="A21" s="62"/>
      <c r="B21" s="40" t="s">
        <v>118</v>
      </c>
      <c r="C21" s="42"/>
      <c r="D21" s="73">
        <f>'US AG B-S Background Data'!N46</f>
        <v>0.72597335983903621</v>
      </c>
      <c r="E21" s="73">
        <f>'US AG B-S Background Data'!X46</f>
        <v>0.78248989688729664</v>
      </c>
      <c r="F21" s="73">
        <f>'US AG B-S Background Data'!AH46</f>
        <v>0.73654886468225778</v>
      </c>
      <c r="G21" s="73">
        <f>'US AG B-S Background Data'!AR46</f>
        <v>0.78658247598881481</v>
      </c>
      <c r="H21" s="73">
        <f>'US AG B-S Background Data'!BB46</f>
        <v>0.76473616244712916</v>
      </c>
      <c r="I21" s="72">
        <f>'US AG B-S Background Data'!BE46</f>
        <v>0.81329544225730854</v>
      </c>
      <c r="J21" s="74">
        <f>'US AG B-S Background Data'!BG46</f>
        <v>0.82142543839639026</v>
      </c>
      <c r="K21" s="74">
        <f>'US AG B-S Background Data'!BH46</f>
        <v>0.82394961159941638</v>
      </c>
      <c r="L21" s="74">
        <f>'US AG B-S Background Data'!BI46</f>
        <v>0.82265113822881186</v>
      </c>
      <c r="M21" s="74">
        <f>'US AG B-S Background Data'!BJ46</f>
        <v>0.8293458677752038</v>
      </c>
      <c r="N21" s="74">
        <f>'US AG B-S Background Data'!BK46</f>
        <v>0.82792613329527898</v>
      </c>
      <c r="O21" s="74">
        <f>'US AG B-S Background Data'!BL46</f>
        <v>0.83189162706284581</v>
      </c>
      <c r="P21" s="74">
        <f>'US AG B-S Background Data'!BM46</f>
        <v>0.82799246866058052</v>
      </c>
      <c r="Q21" s="74">
        <f>'US AG B-S Background Data'!BN46</f>
        <v>0.82849957551647946</v>
      </c>
      <c r="R21" s="74">
        <f>'US AG B-S Background Data'!BO46</f>
        <v>0.83754084499228765</v>
      </c>
    </row>
    <row r="22" spans="1:18" ht="14.15" x14ac:dyDescent="0.35">
      <c r="A22" s="62"/>
      <c r="B22" s="43" t="s">
        <v>122</v>
      </c>
      <c r="C22" s="63"/>
      <c r="D22" s="75">
        <f>'US AG B-S Background Data'!N47</f>
        <v>0.56160376216518559</v>
      </c>
      <c r="E22" s="75">
        <f>'US AG B-S Background Data'!X47</f>
        <v>0.52497281200212997</v>
      </c>
      <c r="F22" s="75">
        <f>'US AG B-S Background Data'!AH47</f>
        <v>0.51582628164669253</v>
      </c>
      <c r="G22" s="75">
        <f>'US AG B-S Background Data'!AR47</f>
        <v>0.51682946671637653</v>
      </c>
      <c r="H22" s="75">
        <f>'US AG B-S Background Data'!BB47</f>
        <v>0.55234263094337321</v>
      </c>
      <c r="I22" s="76">
        <f>'US AG B-S Background Data'!BE47</f>
        <v>0.58719141555753684</v>
      </c>
      <c r="J22" s="77">
        <f>'US AG B-S Background Data'!BG47</f>
        <v>0.58521722386203268</v>
      </c>
      <c r="K22" s="77">
        <f>'US AG B-S Background Data'!BH47</f>
        <v>0.6039605760050617</v>
      </c>
      <c r="L22" s="77">
        <f>'US AG B-S Background Data'!BI47</f>
        <v>0.60509168742922126</v>
      </c>
      <c r="M22" s="77">
        <f>'US AG B-S Background Data'!BJ47</f>
        <v>0.61045747154018049</v>
      </c>
      <c r="N22" s="77">
        <f>'US AG B-S Background Data'!BK47</f>
        <v>0.63721038880861314</v>
      </c>
      <c r="O22" s="77">
        <f>'US AG B-S Background Data'!BL47</f>
        <v>0.65414808796895718</v>
      </c>
      <c r="P22" s="77">
        <f>'US AG B-S Background Data'!BM47</f>
        <v>0.68392004087625846</v>
      </c>
      <c r="Q22" s="77">
        <f>'US AG B-S Background Data'!BN47</f>
        <v>0.69273974215873124</v>
      </c>
      <c r="R22" s="77">
        <f>'US AG B-S Background Data'!BO47</f>
        <v>0.70242964499608229</v>
      </c>
    </row>
    <row r="23" spans="1:18" ht="13.3" x14ac:dyDescent="0.25">
      <c r="A23" s="62"/>
      <c r="B23" s="62"/>
      <c r="C23" s="62"/>
      <c r="D23" s="78"/>
      <c r="E23" s="62"/>
      <c r="F23" s="62"/>
      <c r="G23" s="62"/>
      <c r="H23" s="62"/>
      <c r="I23" s="62"/>
      <c r="J23" s="62"/>
      <c r="K23" s="62"/>
      <c r="L23" s="62"/>
      <c r="M23" s="62"/>
      <c r="N23" s="62"/>
      <c r="O23" s="62"/>
      <c r="P23" s="62"/>
      <c r="Q23" s="62"/>
    </row>
    <row r="24" spans="1:18" x14ac:dyDescent="0.25">
      <c r="D24" s="61"/>
    </row>
    <row r="25" spans="1:18" x14ac:dyDescent="0.25">
      <c r="D25" s="6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0F048-F72B-4F20-8620-3664F59BD13A}">
  <dimension ref="B1:CP157"/>
  <sheetViews>
    <sheetView workbookViewId="0">
      <selection activeCell="A16" sqref="A16"/>
    </sheetView>
  </sheetViews>
  <sheetFormatPr defaultColWidth="9" defaultRowHeight="12.45" x14ac:dyDescent="0.3"/>
  <cols>
    <col min="1" max="1" width="6.33203125" style="2" customWidth="1"/>
    <col min="2" max="2" width="9" style="2"/>
    <col min="3" max="3" width="24.58203125" style="2" customWidth="1"/>
    <col min="4" max="4" width="14.08203125" style="2" customWidth="1"/>
    <col min="5" max="7" width="13" style="2" customWidth="1"/>
    <col min="8" max="8" width="15.08203125" style="2" customWidth="1"/>
    <col min="9" max="23" width="13" style="2" customWidth="1"/>
    <col min="24" max="24" width="14.58203125" style="2" customWidth="1"/>
    <col min="25" max="27" width="13" style="2" customWidth="1"/>
    <col min="28" max="28" width="16.25" style="2" customWidth="1"/>
    <col min="29" max="37" width="13" style="2" customWidth="1"/>
    <col min="38" max="38" width="16.25" style="2" customWidth="1"/>
    <col min="39" max="39" width="13" style="2" customWidth="1"/>
    <col min="40" max="61" width="14.58203125" style="2" customWidth="1"/>
    <col min="62" max="64" width="14.58203125" style="2" bestFit="1" customWidth="1"/>
    <col min="65" max="94" width="12.5" style="2" bestFit="1" customWidth="1"/>
    <col min="95" max="16384" width="9" style="2"/>
  </cols>
  <sheetData>
    <row r="1" spans="2:64" ht="150.75" customHeight="1" x14ac:dyDescent="0.3">
      <c r="H1"/>
      <c r="I1"/>
      <c r="J1"/>
      <c r="K1"/>
      <c r="L1"/>
      <c r="M1"/>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2:64" ht="76.5" customHeight="1" x14ac:dyDescent="0.3">
      <c r="H2"/>
      <c r="I2"/>
      <c r="J2"/>
      <c r="K2"/>
      <c r="L2"/>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2:64" ht="12.75" customHeight="1" x14ac:dyDescent="0.4">
      <c r="B3" s="6"/>
      <c r="C3" s="31" t="s">
        <v>126</v>
      </c>
      <c r="D3" s="6"/>
      <c r="E3" s="6"/>
      <c r="H3"/>
      <c r="I3"/>
      <c r="J3"/>
      <c r="K3"/>
      <c r="L3"/>
      <c r="M3" s="30"/>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c r="AX3"/>
      <c r="AY3"/>
      <c r="AZ3"/>
      <c r="BA3"/>
      <c r="BB3"/>
      <c r="BC3"/>
      <c r="BD3"/>
      <c r="BE3"/>
      <c r="BF3"/>
      <c r="BG3"/>
      <c r="BH3"/>
      <c r="BI3"/>
      <c r="BJ3"/>
      <c r="BK3"/>
      <c r="BL3"/>
    </row>
    <row r="4" spans="2:64" ht="3" customHeight="1" x14ac:dyDescent="0.3">
      <c r="C4" s="1" t="s">
        <v>0</v>
      </c>
      <c r="I4"/>
      <c r="J4"/>
      <c r="K4"/>
      <c r="AW4"/>
      <c r="AX4"/>
      <c r="AY4"/>
      <c r="AZ4"/>
      <c r="BA4"/>
      <c r="BB4"/>
      <c r="BC4"/>
      <c r="BD4"/>
      <c r="BE4"/>
      <c r="BF4"/>
      <c r="BG4"/>
      <c r="BH4"/>
      <c r="BI4"/>
      <c r="BJ4"/>
      <c r="BK4"/>
      <c r="BL4"/>
    </row>
    <row r="5" spans="2:64" ht="12.75" customHeight="1" x14ac:dyDescent="0.3">
      <c r="C5" s="1" t="s">
        <v>1</v>
      </c>
    </row>
    <row r="6" spans="2:64" ht="3.75" customHeight="1" x14ac:dyDescent="0.35">
      <c r="C6" s="1" t="s">
        <v>0</v>
      </c>
      <c r="AX6" s="3"/>
      <c r="AY6" s="3"/>
      <c r="AZ6" s="3"/>
      <c r="BA6" s="3"/>
      <c r="BB6" s="3"/>
      <c r="BC6" s="3"/>
      <c r="BD6" s="3"/>
      <c r="BE6" s="3"/>
      <c r="BF6" s="3"/>
      <c r="BG6" s="3"/>
      <c r="BH6" s="3"/>
      <c r="BI6" s="3"/>
      <c r="BJ6" s="3"/>
      <c r="BK6" s="3"/>
      <c r="BL6" s="3"/>
    </row>
    <row r="7" spans="2:64" x14ac:dyDescent="0.3">
      <c r="B7" s="6"/>
      <c r="C7" s="32" t="s">
        <v>100</v>
      </c>
      <c r="D7" s="32" t="s">
        <v>2</v>
      </c>
      <c r="E7" s="32" t="s">
        <v>3</v>
      </c>
      <c r="F7" s="32" t="s">
        <v>4</v>
      </c>
      <c r="G7" s="32" t="s">
        <v>5</v>
      </c>
      <c r="H7" s="32" t="s">
        <v>6</v>
      </c>
      <c r="I7" s="32" t="s">
        <v>7</v>
      </c>
      <c r="J7" s="32" t="s">
        <v>8</v>
      </c>
      <c r="K7" s="32" t="s">
        <v>9</v>
      </c>
      <c r="L7" s="32" t="s">
        <v>10</v>
      </c>
      <c r="M7" s="32" t="s">
        <v>11</v>
      </c>
      <c r="N7" s="32" t="s">
        <v>12</v>
      </c>
      <c r="O7" s="32" t="s">
        <v>13</v>
      </c>
      <c r="P7" s="32" t="s">
        <v>14</v>
      </c>
      <c r="Q7" s="32" t="s">
        <v>15</v>
      </c>
      <c r="R7" s="32" t="s">
        <v>16</v>
      </c>
      <c r="S7" s="32" t="s">
        <v>17</v>
      </c>
      <c r="T7" s="32" t="s">
        <v>18</v>
      </c>
      <c r="U7" s="32" t="s">
        <v>19</v>
      </c>
      <c r="V7" s="32" t="s">
        <v>20</v>
      </c>
      <c r="W7" s="32" t="s">
        <v>21</v>
      </c>
      <c r="X7" s="32" t="s">
        <v>22</v>
      </c>
      <c r="Y7" s="32" t="s">
        <v>23</v>
      </c>
      <c r="Z7" s="32" t="s">
        <v>24</v>
      </c>
      <c r="AA7" s="32" t="s">
        <v>25</v>
      </c>
      <c r="AB7" s="32" t="s">
        <v>26</v>
      </c>
      <c r="AC7" s="32" t="s">
        <v>27</v>
      </c>
      <c r="AD7" s="32" t="s">
        <v>28</v>
      </c>
      <c r="AE7" s="32" t="s">
        <v>29</v>
      </c>
      <c r="AF7" s="32" t="s">
        <v>30</v>
      </c>
      <c r="AG7" s="32" t="s">
        <v>31</v>
      </c>
      <c r="AH7" s="32" t="s">
        <v>32</v>
      </c>
      <c r="AI7" s="32" t="s">
        <v>33</v>
      </c>
      <c r="AJ7" s="32" t="s">
        <v>34</v>
      </c>
      <c r="AK7" s="32" t="s">
        <v>35</v>
      </c>
      <c r="AL7" s="32" t="s">
        <v>36</v>
      </c>
      <c r="AM7" s="32" t="s">
        <v>37</v>
      </c>
      <c r="AN7" s="32" t="s">
        <v>38</v>
      </c>
      <c r="AO7" s="32" t="s">
        <v>39</v>
      </c>
      <c r="AP7" s="32" t="s">
        <v>40</v>
      </c>
      <c r="AQ7" s="32" t="s">
        <v>41</v>
      </c>
      <c r="AR7" s="32" t="s">
        <v>42</v>
      </c>
      <c r="AS7" s="32" t="s">
        <v>43</v>
      </c>
      <c r="AT7" s="32" t="s">
        <v>44</v>
      </c>
      <c r="AU7" s="32" t="s">
        <v>45</v>
      </c>
      <c r="AV7" s="32" t="s">
        <v>46</v>
      </c>
      <c r="AW7" s="32" t="s">
        <v>47</v>
      </c>
      <c r="AX7" s="32" t="s">
        <v>48</v>
      </c>
      <c r="AY7" s="32" t="s">
        <v>49</v>
      </c>
      <c r="AZ7" s="32" t="s">
        <v>50</v>
      </c>
      <c r="BA7" s="32" t="s">
        <v>51</v>
      </c>
      <c r="BB7" s="32" t="s">
        <v>52</v>
      </c>
      <c r="BC7" s="32">
        <v>2011</v>
      </c>
      <c r="BD7" s="32">
        <v>2012</v>
      </c>
      <c r="BE7" s="32">
        <v>2013</v>
      </c>
      <c r="BF7" s="32">
        <v>2014</v>
      </c>
      <c r="BG7" s="32">
        <v>2015</v>
      </c>
      <c r="BH7" s="32">
        <v>2016</v>
      </c>
      <c r="BI7" s="32">
        <v>2017</v>
      </c>
      <c r="BJ7" s="32">
        <v>2018</v>
      </c>
      <c r="BK7" s="32">
        <v>2019</v>
      </c>
      <c r="BL7" s="32"/>
    </row>
    <row r="8" spans="2:64" ht="9" customHeight="1" x14ac:dyDescent="0.3">
      <c r="C8" s="1" t="s">
        <v>0</v>
      </c>
      <c r="BF8" s="4"/>
      <c r="BG8" s="4"/>
      <c r="BH8" s="4"/>
      <c r="BI8" s="4"/>
      <c r="BJ8" s="4"/>
      <c r="BK8" s="4"/>
      <c r="BL8" s="4"/>
    </row>
    <row r="9" spans="2:64" ht="10.5" customHeight="1" x14ac:dyDescent="0.3">
      <c r="H9" s="58" t="s">
        <v>53</v>
      </c>
      <c r="R9" s="4" t="s">
        <v>53</v>
      </c>
      <c r="AB9" s="4" t="s">
        <v>53</v>
      </c>
      <c r="AL9" s="5" t="s">
        <v>53</v>
      </c>
      <c r="BF9" s="4"/>
      <c r="BG9" s="4"/>
      <c r="BH9" s="4"/>
      <c r="BI9" s="4"/>
      <c r="BJ9" s="4"/>
      <c r="BK9" s="4"/>
      <c r="BL9" s="4"/>
    </row>
    <row r="10" spans="2:64" ht="8.25" customHeight="1" x14ac:dyDescent="0.3">
      <c r="C10" s="1" t="s">
        <v>0</v>
      </c>
      <c r="BE10" s="36"/>
      <c r="BF10" s="45"/>
      <c r="BG10" s="45"/>
      <c r="BH10" s="45"/>
      <c r="BI10" s="45"/>
      <c r="BJ10" s="45"/>
      <c r="BK10" s="45"/>
      <c r="BL10" s="45"/>
    </row>
    <row r="11" spans="2:64" ht="12.9" x14ac:dyDescent="0.35">
      <c r="C11" s="15" t="s">
        <v>102</v>
      </c>
      <c r="D11" s="7">
        <v>3962520</v>
      </c>
      <c r="E11" s="7">
        <v>3825410</v>
      </c>
      <c r="F11" s="7">
        <v>3692410</v>
      </c>
      <c r="G11" s="7">
        <v>3572200</v>
      </c>
      <c r="H11" s="7">
        <v>3456690</v>
      </c>
      <c r="I11" s="7">
        <v>3356170</v>
      </c>
      <c r="J11" s="7">
        <v>3257040</v>
      </c>
      <c r="K11" s="7">
        <v>3161730</v>
      </c>
      <c r="L11" s="7">
        <v>3070860</v>
      </c>
      <c r="M11" s="7">
        <v>3000180</v>
      </c>
      <c r="N11" s="7">
        <v>2949140</v>
      </c>
      <c r="O11" s="7">
        <v>2902310</v>
      </c>
      <c r="P11" s="7">
        <v>2859880</v>
      </c>
      <c r="Q11" s="7">
        <v>2823260</v>
      </c>
      <c r="R11" s="7">
        <v>2795460</v>
      </c>
      <c r="S11" s="7">
        <v>2521420</v>
      </c>
      <c r="T11" s="7">
        <v>2497270</v>
      </c>
      <c r="U11" s="7">
        <v>2455830</v>
      </c>
      <c r="V11" s="7">
        <v>2436250</v>
      </c>
      <c r="W11" s="7">
        <v>2437300</v>
      </c>
      <c r="X11" s="7">
        <v>2439510</v>
      </c>
      <c r="Y11" s="7">
        <v>2439920</v>
      </c>
      <c r="Z11" s="7">
        <v>2406550</v>
      </c>
      <c r="AA11" s="7">
        <v>2378620</v>
      </c>
      <c r="AB11" s="7">
        <v>2333810</v>
      </c>
      <c r="AC11" s="7">
        <v>2292530</v>
      </c>
      <c r="AD11" s="7">
        <v>2249820</v>
      </c>
      <c r="AE11" s="7">
        <v>2212960</v>
      </c>
      <c r="AF11" s="7">
        <v>2200940</v>
      </c>
      <c r="AG11" s="7">
        <v>2174520</v>
      </c>
      <c r="AH11" s="7">
        <v>2145820</v>
      </c>
      <c r="AI11" s="7">
        <v>2116760</v>
      </c>
      <c r="AJ11" s="7">
        <v>2107840</v>
      </c>
      <c r="AK11" s="7">
        <v>2201590</v>
      </c>
      <c r="AL11" s="7">
        <v>2197690</v>
      </c>
      <c r="AM11" s="7">
        <v>2196400</v>
      </c>
      <c r="AN11" s="7">
        <v>2190500</v>
      </c>
      <c r="AO11" s="7">
        <v>2190510</v>
      </c>
      <c r="AP11" s="7">
        <v>2192330</v>
      </c>
      <c r="AQ11" s="7">
        <v>2187280</v>
      </c>
      <c r="AR11" s="7">
        <v>2166780</v>
      </c>
      <c r="AS11" s="7">
        <v>2148630</v>
      </c>
      <c r="AT11" s="7">
        <v>2135360</v>
      </c>
      <c r="AU11" s="7">
        <v>2126860</v>
      </c>
      <c r="AV11" s="7">
        <v>2112970</v>
      </c>
      <c r="AW11" s="7">
        <v>2098690</v>
      </c>
      <c r="AX11" s="7">
        <v>2088790</v>
      </c>
      <c r="AY11" s="7">
        <v>2204600</v>
      </c>
      <c r="AZ11" s="7">
        <v>2184500</v>
      </c>
      <c r="BA11" s="7">
        <v>2169660</v>
      </c>
      <c r="BB11" s="7">
        <v>2149520</v>
      </c>
      <c r="BC11" s="7">
        <v>2131240</v>
      </c>
      <c r="BD11" s="7">
        <v>2109810</v>
      </c>
      <c r="BE11" s="7">
        <v>2102010</v>
      </c>
      <c r="BF11" s="7">
        <v>2082440</v>
      </c>
      <c r="BG11" s="7">
        <v>2063890</v>
      </c>
      <c r="BH11" s="7">
        <v>2055340</v>
      </c>
      <c r="BI11" s="7">
        <v>2042000</v>
      </c>
      <c r="BJ11" s="7">
        <v>2029200</v>
      </c>
      <c r="BK11" s="56" t="s">
        <v>127</v>
      </c>
      <c r="BL11" s="56"/>
    </row>
    <row r="12" spans="2:64" ht="12.75" customHeight="1" x14ac:dyDescent="0.3">
      <c r="D12" s="10"/>
      <c r="E12" s="7"/>
      <c r="F12" s="7"/>
      <c r="G12" s="7"/>
      <c r="H12" s="57" t="s">
        <v>54</v>
      </c>
      <c r="I12" s="7"/>
      <c r="J12" s="7"/>
      <c r="K12" s="7"/>
      <c r="L12" s="7"/>
      <c r="M12" s="7"/>
      <c r="N12" s="7"/>
      <c r="O12" s="7"/>
      <c r="P12" s="7"/>
      <c r="Q12" s="7"/>
      <c r="R12" s="11" t="s">
        <v>54</v>
      </c>
      <c r="S12" s="7"/>
      <c r="T12" s="7"/>
      <c r="U12" s="7"/>
      <c r="V12" s="7"/>
      <c r="W12" s="7"/>
      <c r="X12" s="7"/>
      <c r="Y12" s="7"/>
      <c r="Z12" s="7"/>
      <c r="AA12" s="7"/>
      <c r="AB12" s="11" t="s">
        <v>54</v>
      </c>
      <c r="AC12" s="7"/>
      <c r="AD12" s="7"/>
      <c r="AE12" s="7"/>
      <c r="AF12" s="7"/>
      <c r="AG12" s="7"/>
      <c r="AH12" s="7"/>
      <c r="AI12" s="7"/>
      <c r="AJ12" s="7"/>
      <c r="AK12" s="7"/>
      <c r="AL12" s="11" t="s">
        <v>54</v>
      </c>
      <c r="AM12" s="7"/>
      <c r="AN12" s="7"/>
      <c r="AO12" s="7"/>
      <c r="AP12" s="7"/>
      <c r="AQ12" s="7"/>
      <c r="AR12" s="7"/>
      <c r="AS12" s="7"/>
      <c r="AT12" s="7"/>
      <c r="AU12" s="7"/>
      <c r="AV12" s="7"/>
      <c r="AW12" s="7"/>
      <c r="AX12" s="7"/>
      <c r="AY12" s="7"/>
      <c r="AZ12" s="7"/>
      <c r="BA12" s="7"/>
      <c r="BB12" s="7"/>
      <c r="BC12" s="7"/>
      <c r="BD12" s="7"/>
      <c r="BE12" s="7"/>
      <c r="BF12" s="11"/>
      <c r="BG12" s="11"/>
      <c r="BH12" s="11"/>
      <c r="BI12" s="11"/>
      <c r="BJ12" s="11"/>
      <c r="BK12" s="11"/>
      <c r="BL12" s="11"/>
    </row>
    <row r="13" spans="2:64" x14ac:dyDescent="0.3">
      <c r="B13" s="6"/>
      <c r="C13" s="32" t="s">
        <v>100</v>
      </c>
      <c r="D13" s="32">
        <v>1960</v>
      </c>
      <c r="E13" s="32">
        <v>1961</v>
      </c>
      <c r="F13" s="32">
        <v>1962</v>
      </c>
      <c r="G13" s="32">
        <v>1963</v>
      </c>
      <c r="H13" s="32">
        <v>1964</v>
      </c>
      <c r="I13" s="32">
        <v>1965</v>
      </c>
      <c r="J13" s="32">
        <v>1966</v>
      </c>
      <c r="K13" s="32">
        <v>1967</v>
      </c>
      <c r="L13" s="32">
        <v>1968</v>
      </c>
      <c r="M13" s="32">
        <v>1969</v>
      </c>
      <c r="N13" s="32">
        <v>1970</v>
      </c>
      <c r="O13" s="32">
        <v>1971</v>
      </c>
      <c r="P13" s="32">
        <v>1972</v>
      </c>
      <c r="Q13" s="32">
        <v>1973</v>
      </c>
      <c r="R13" s="32">
        <v>1974</v>
      </c>
      <c r="S13" s="32">
        <v>1975</v>
      </c>
      <c r="T13" s="32">
        <v>1976</v>
      </c>
      <c r="U13" s="32">
        <v>1977</v>
      </c>
      <c r="V13" s="32">
        <v>1978</v>
      </c>
      <c r="W13" s="32">
        <v>1979</v>
      </c>
      <c r="X13" s="32">
        <v>1980</v>
      </c>
      <c r="Y13" s="32">
        <v>1981</v>
      </c>
      <c r="Z13" s="32">
        <v>1982</v>
      </c>
      <c r="AA13" s="32">
        <v>1983</v>
      </c>
      <c r="AB13" s="32">
        <v>1984</v>
      </c>
      <c r="AC13" s="32">
        <v>1985</v>
      </c>
      <c r="AD13" s="32">
        <v>1986</v>
      </c>
      <c r="AE13" s="32">
        <v>1987</v>
      </c>
      <c r="AF13" s="32">
        <v>1988</v>
      </c>
      <c r="AG13" s="32">
        <v>1989</v>
      </c>
      <c r="AH13" s="32">
        <v>1990</v>
      </c>
      <c r="AI13" s="32">
        <v>1991</v>
      </c>
      <c r="AJ13" s="32">
        <v>1992</v>
      </c>
      <c r="AK13" s="32">
        <v>1993</v>
      </c>
      <c r="AL13" s="32">
        <v>1994</v>
      </c>
      <c r="AM13" s="32">
        <v>1995</v>
      </c>
      <c r="AN13" s="32">
        <v>1996</v>
      </c>
      <c r="AO13" s="32">
        <v>1997</v>
      </c>
      <c r="AP13" s="32">
        <v>1998</v>
      </c>
      <c r="AQ13" s="32">
        <v>1999</v>
      </c>
      <c r="AR13" s="32">
        <v>2000</v>
      </c>
      <c r="AS13" s="32">
        <v>2001</v>
      </c>
      <c r="AT13" s="32">
        <v>2002</v>
      </c>
      <c r="AU13" s="32">
        <v>2003</v>
      </c>
      <c r="AV13" s="32">
        <v>2004</v>
      </c>
      <c r="AW13" s="32">
        <v>2005</v>
      </c>
      <c r="AX13" s="32">
        <v>2006</v>
      </c>
      <c r="AY13" s="32">
        <v>2007</v>
      </c>
      <c r="AZ13" s="32">
        <v>2008</v>
      </c>
      <c r="BA13" s="32">
        <v>2009</v>
      </c>
      <c r="BB13" s="32">
        <v>2010</v>
      </c>
      <c r="BC13" s="32">
        <v>2011</v>
      </c>
      <c r="BD13" s="32">
        <v>2012</v>
      </c>
      <c r="BE13" s="32">
        <v>2013</v>
      </c>
      <c r="BF13" s="32">
        <v>2014</v>
      </c>
      <c r="BG13" s="32">
        <v>2015</v>
      </c>
      <c r="BH13" s="32">
        <v>2016</v>
      </c>
      <c r="BI13" s="32">
        <v>2017</v>
      </c>
      <c r="BJ13" s="32">
        <v>2018</v>
      </c>
      <c r="BK13" s="32">
        <v>2019</v>
      </c>
      <c r="BL13" s="32">
        <v>2020</v>
      </c>
    </row>
    <row r="14" spans="2:64" ht="12.75" customHeight="1" x14ac:dyDescent="0.3">
      <c r="C14" s="15" t="s">
        <v>55</v>
      </c>
      <c r="D14" s="7">
        <v>174350138</v>
      </c>
      <c r="E14" s="7">
        <v>181631733</v>
      </c>
      <c r="F14" s="7">
        <v>188870449</v>
      </c>
      <c r="G14" s="7">
        <v>196695336</v>
      </c>
      <c r="H14" s="7">
        <v>204238278</v>
      </c>
      <c r="I14" s="7">
        <v>220817624</v>
      </c>
      <c r="J14" s="7">
        <v>234022906</v>
      </c>
      <c r="K14" s="7">
        <v>246072706</v>
      </c>
      <c r="L14" s="7">
        <v>257160621</v>
      </c>
      <c r="M14" s="7">
        <v>267822833</v>
      </c>
      <c r="N14" s="7">
        <v>278823015</v>
      </c>
      <c r="O14" s="7">
        <v>301760581</v>
      </c>
      <c r="P14" s="7">
        <v>339933247</v>
      </c>
      <c r="Q14" s="7">
        <v>418493949</v>
      </c>
      <c r="R14" s="7">
        <v>449181770</v>
      </c>
      <c r="S14" s="7">
        <v>510786259</v>
      </c>
      <c r="T14" s="7">
        <v>590716642</v>
      </c>
      <c r="U14" s="7">
        <v>651508183</v>
      </c>
      <c r="V14" s="7">
        <v>777744402</v>
      </c>
      <c r="W14" s="7">
        <v>914682365</v>
      </c>
      <c r="X14" s="7">
        <v>1000422127</v>
      </c>
      <c r="Y14" s="7">
        <v>997897469</v>
      </c>
      <c r="Z14" s="7">
        <v>962488416</v>
      </c>
      <c r="AA14" s="7">
        <v>959300462</v>
      </c>
      <c r="AB14" s="7">
        <v>897811233</v>
      </c>
      <c r="AC14" s="7">
        <v>775907905</v>
      </c>
      <c r="AD14" s="7">
        <v>722017259</v>
      </c>
      <c r="AE14" s="7">
        <v>756478652</v>
      </c>
      <c r="AF14" s="7">
        <v>788525662</v>
      </c>
      <c r="AG14" s="7">
        <v>813731058</v>
      </c>
      <c r="AH14" s="7">
        <v>840608505</v>
      </c>
      <c r="AI14" s="7">
        <v>844167552</v>
      </c>
      <c r="AJ14" s="7">
        <v>867762818</v>
      </c>
      <c r="AK14" s="7">
        <v>909174821</v>
      </c>
      <c r="AL14" s="7">
        <v>934724297</v>
      </c>
      <c r="AM14" s="7">
        <v>965741060</v>
      </c>
      <c r="AN14" s="7">
        <v>1002916227</v>
      </c>
      <c r="AO14" s="7">
        <v>1051280908</v>
      </c>
      <c r="AP14" s="7">
        <v>1083354897</v>
      </c>
      <c r="AQ14" s="7">
        <v>1138826915</v>
      </c>
      <c r="AR14" s="7">
        <v>1203214765</v>
      </c>
      <c r="AS14" s="7">
        <v>1255926409</v>
      </c>
      <c r="AT14" s="53">
        <v>1250530486</v>
      </c>
      <c r="AU14" s="7">
        <v>1322433781</v>
      </c>
      <c r="AV14" s="7">
        <v>1491953134</v>
      </c>
      <c r="AW14" s="7">
        <v>1709371086</v>
      </c>
      <c r="AX14" s="7">
        <v>1906665033</v>
      </c>
      <c r="AY14" s="7">
        <v>1961943172</v>
      </c>
      <c r="AZ14" s="7">
        <v>2005861900</v>
      </c>
      <c r="BA14" s="7">
        <v>1976913105</v>
      </c>
      <c r="BB14" s="7">
        <v>2170832085</v>
      </c>
      <c r="BC14" s="7">
        <v>2318720178</v>
      </c>
      <c r="BD14" s="7">
        <v>2638237199</v>
      </c>
      <c r="BE14" s="7">
        <v>2776109588</v>
      </c>
      <c r="BF14" s="11">
        <v>2949238467</v>
      </c>
      <c r="BG14" s="11">
        <v>2909653173</v>
      </c>
      <c r="BH14" s="11">
        <v>2956537719</v>
      </c>
      <c r="BI14" s="11">
        <v>2993054674</v>
      </c>
      <c r="BJ14" s="11">
        <v>3032752620</v>
      </c>
      <c r="BK14" s="11">
        <v>3075150919</v>
      </c>
      <c r="BL14" s="11">
        <v>3108826924</v>
      </c>
    </row>
    <row r="15" spans="2:64" ht="12.75" customHeight="1" x14ac:dyDescent="0.3">
      <c r="C15" s="9" t="s">
        <v>130</v>
      </c>
      <c r="D15" s="7">
        <v>123280105</v>
      </c>
      <c r="E15" s="7">
        <v>129097425</v>
      </c>
      <c r="F15" s="7">
        <v>134614477</v>
      </c>
      <c r="G15" s="7">
        <v>142353253</v>
      </c>
      <c r="H15" s="7">
        <v>150485891</v>
      </c>
      <c r="I15" s="7">
        <v>161524641</v>
      </c>
      <c r="J15" s="7">
        <v>171233350</v>
      </c>
      <c r="K15" s="7">
        <v>180942601</v>
      </c>
      <c r="L15" s="7">
        <v>189388755</v>
      </c>
      <c r="M15" s="7">
        <v>195309483</v>
      </c>
      <c r="N15" s="7">
        <v>202418081</v>
      </c>
      <c r="O15" s="7">
        <v>217562382</v>
      </c>
      <c r="P15" s="7">
        <v>243002153</v>
      </c>
      <c r="Q15" s="7">
        <v>298300207</v>
      </c>
      <c r="R15" s="7">
        <v>335556227</v>
      </c>
      <c r="S15" s="7">
        <v>383559733</v>
      </c>
      <c r="T15" s="7">
        <v>456539435</v>
      </c>
      <c r="U15" s="7">
        <v>509308292</v>
      </c>
      <c r="V15" s="7">
        <v>601773349</v>
      </c>
      <c r="W15" s="7">
        <v>706063787</v>
      </c>
      <c r="X15" s="7">
        <v>782820207</v>
      </c>
      <c r="Y15" s="7">
        <v>785561830</v>
      </c>
      <c r="Z15" s="7">
        <v>750023254</v>
      </c>
      <c r="AA15" s="7">
        <v>753422019</v>
      </c>
      <c r="AB15" s="7">
        <v>661750215</v>
      </c>
      <c r="AC15" s="7">
        <v>586183371</v>
      </c>
      <c r="AD15" s="7">
        <v>542407976</v>
      </c>
      <c r="AE15" s="7">
        <v>563678551</v>
      </c>
      <c r="AF15" s="7">
        <v>582311234</v>
      </c>
      <c r="AG15" s="7">
        <v>600132424</v>
      </c>
      <c r="AH15" s="7">
        <v>619149240</v>
      </c>
      <c r="AI15" s="7">
        <v>624769057</v>
      </c>
      <c r="AJ15" s="7">
        <v>640790780</v>
      </c>
      <c r="AK15" s="7">
        <v>677577858</v>
      </c>
      <c r="AL15" s="7">
        <v>704137650</v>
      </c>
      <c r="AM15" s="7">
        <v>740491453</v>
      </c>
      <c r="AN15" s="7">
        <v>769535891</v>
      </c>
      <c r="AO15" s="7">
        <v>808228878</v>
      </c>
      <c r="AP15" s="7">
        <v>840421562</v>
      </c>
      <c r="AQ15" s="7">
        <v>886981055</v>
      </c>
      <c r="AR15" s="7">
        <v>946427649</v>
      </c>
      <c r="AS15" s="7">
        <v>996242486</v>
      </c>
      <c r="AT15" s="53">
        <v>1003708881</v>
      </c>
      <c r="AU15" s="7">
        <v>1016350076</v>
      </c>
      <c r="AV15" s="7">
        <v>1161561634</v>
      </c>
      <c r="AW15" s="7">
        <v>1372626160</v>
      </c>
      <c r="AX15" s="7">
        <v>1536641152</v>
      </c>
      <c r="AY15" s="7">
        <v>1548985369</v>
      </c>
      <c r="AZ15" s="7">
        <v>1568551418</v>
      </c>
      <c r="BA15" s="7">
        <v>1560555911</v>
      </c>
      <c r="BB15" s="7">
        <v>1660113798</v>
      </c>
      <c r="BC15" s="7">
        <v>1802702005</v>
      </c>
      <c r="BD15" s="7">
        <v>2073664481</v>
      </c>
      <c r="BE15" s="7">
        <v>2251001916</v>
      </c>
      <c r="BF15" s="11">
        <v>2383150407</v>
      </c>
      <c r="BG15" s="11">
        <v>2395363130</v>
      </c>
      <c r="BH15" s="11">
        <v>2443444432</v>
      </c>
      <c r="BI15" s="11">
        <v>2469495245</v>
      </c>
      <c r="BJ15" s="11">
        <v>2519026381</v>
      </c>
      <c r="BK15" s="11">
        <v>2545995513</v>
      </c>
      <c r="BL15" s="11">
        <v>2575178351</v>
      </c>
    </row>
    <row r="16" spans="2:64" ht="12.75" customHeight="1" x14ac:dyDescent="0.3">
      <c r="C16" s="9" t="s">
        <v>57</v>
      </c>
      <c r="D16" s="7">
        <v>15607597</v>
      </c>
      <c r="E16" s="7">
        <v>16428026</v>
      </c>
      <c r="F16" s="7">
        <v>17306979</v>
      </c>
      <c r="G16" s="7">
        <v>15864578</v>
      </c>
      <c r="H16" s="7">
        <v>14469305</v>
      </c>
      <c r="I16" s="7">
        <v>17584671</v>
      </c>
      <c r="J16" s="7">
        <v>18973530</v>
      </c>
      <c r="K16" s="7">
        <v>18845528</v>
      </c>
      <c r="L16" s="7">
        <v>20249055</v>
      </c>
      <c r="M16" s="7">
        <v>22838634</v>
      </c>
      <c r="N16" s="7">
        <v>23705761</v>
      </c>
      <c r="O16" s="7">
        <v>27263869</v>
      </c>
      <c r="P16" s="7">
        <v>33679316</v>
      </c>
      <c r="Q16" s="7">
        <v>42370002</v>
      </c>
      <c r="R16" s="7">
        <v>24567475</v>
      </c>
      <c r="S16" s="7">
        <v>29356695</v>
      </c>
      <c r="T16" s="7">
        <v>29047508</v>
      </c>
      <c r="U16" s="7">
        <v>31931218</v>
      </c>
      <c r="V16" s="7">
        <v>50105786</v>
      </c>
      <c r="W16" s="7">
        <v>61386773</v>
      </c>
      <c r="X16" s="7">
        <v>60633203</v>
      </c>
      <c r="Y16" s="7">
        <v>53544275</v>
      </c>
      <c r="Z16" s="7">
        <v>52993051</v>
      </c>
      <c r="AA16" s="7">
        <v>49540878</v>
      </c>
      <c r="AB16" s="7">
        <v>49525922</v>
      </c>
      <c r="AC16" s="7">
        <v>46259169</v>
      </c>
      <c r="AD16" s="7">
        <v>47751409</v>
      </c>
      <c r="AE16" s="7">
        <v>57976580</v>
      </c>
      <c r="AF16" s="7">
        <v>62211338</v>
      </c>
      <c r="AG16" s="7">
        <v>66212752</v>
      </c>
      <c r="AH16" s="7">
        <v>70856057</v>
      </c>
      <c r="AI16" s="7">
        <v>68119760</v>
      </c>
      <c r="AJ16" s="7">
        <v>70962162</v>
      </c>
      <c r="AK16" s="7">
        <v>72778679</v>
      </c>
      <c r="AL16" s="7">
        <v>67912189</v>
      </c>
      <c r="AM16" s="7">
        <v>57778086</v>
      </c>
      <c r="AN16" s="7">
        <v>60314851</v>
      </c>
      <c r="AO16" s="7">
        <v>67075193</v>
      </c>
      <c r="AP16" s="7">
        <v>63391480</v>
      </c>
      <c r="AQ16" s="7">
        <v>73177382</v>
      </c>
      <c r="AR16" s="7">
        <v>76787712</v>
      </c>
      <c r="AS16" s="7">
        <v>78535901</v>
      </c>
      <c r="AT16" s="53">
        <v>67877550</v>
      </c>
      <c r="AU16" s="7">
        <v>74506996</v>
      </c>
      <c r="AV16" s="7">
        <v>83334116</v>
      </c>
      <c r="AW16" s="7">
        <v>87758593</v>
      </c>
      <c r="AX16" s="7">
        <v>86698438</v>
      </c>
      <c r="AY16" s="7">
        <v>89358661</v>
      </c>
      <c r="AZ16" s="7">
        <v>86198460</v>
      </c>
      <c r="BA16" s="7">
        <v>80267748</v>
      </c>
      <c r="BB16" s="7">
        <v>90715139</v>
      </c>
      <c r="BC16" s="7">
        <v>101446630</v>
      </c>
      <c r="BD16" s="7">
        <v>95743147</v>
      </c>
      <c r="BE16" s="7">
        <v>110836501</v>
      </c>
      <c r="BF16" s="11">
        <v>127852850</v>
      </c>
      <c r="BG16" s="11">
        <v>118182982</v>
      </c>
      <c r="BH16" s="11">
        <v>108995849</v>
      </c>
      <c r="BI16" s="11">
        <v>115101418</v>
      </c>
      <c r="BJ16" s="11">
        <f>BJ14-BJ21</f>
        <v>104920785</v>
      </c>
      <c r="BK16" s="11">
        <v>99161769</v>
      </c>
      <c r="BL16" s="11">
        <v>90655767</v>
      </c>
    </row>
    <row r="17" spans="3:64" ht="12.75" customHeight="1" x14ac:dyDescent="0.3">
      <c r="C17" s="9" t="s">
        <v>58</v>
      </c>
      <c r="D17" s="7">
        <v>19068447</v>
      </c>
      <c r="E17" s="7">
        <v>19270293</v>
      </c>
      <c r="F17" s="7">
        <v>19902285</v>
      </c>
      <c r="G17" s="7">
        <v>20372604</v>
      </c>
      <c r="H17" s="7">
        <v>21247171</v>
      </c>
      <c r="I17" s="7">
        <v>22428938</v>
      </c>
      <c r="J17" s="7">
        <v>24067400</v>
      </c>
      <c r="K17" s="7">
        <v>26310099</v>
      </c>
      <c r="L17" s="7">
        <v>27744429</v>
      </c>
      <c r="M17" s="7">
        <v>28634424</v>
      </c>
      <c r="N17" s="7">
        <v>30363934</v>
      </c>
      <c r="O17" s="7">
        <v>32434438</v>
      </c>
      <c r="P17" s="7">
        <v>34644365</v>
      </c>
      <c r="Q17" s="7">
        <v>39670896</v>
      </c>
      <c r="R17" s="7">
        <v>48454284</v>
      </c>
      <c r="S17" s="7">
        <v>57417012</v>
      </c>
      <c r="T17" s="7">
        <v>63275288</v>
      </c>
      <c r="U17" s="7">
        <v>69319935</v>
      </c>
      <c r="V17" s="7">
        <v>78837918</v>
      </c>
      <c r="W17" s="7">
        <v>91924442</v>
      </c>
      <c r="X17" s="7">
        <v>97463497</v>
      </c>
      <c r="Y17" s="7">
        <v>101121601</v>
      </c>
      <c r="Z17" s="7">
        <v>103853547</v>
      </c>
      <c r="AA17" s="7">
        <v>101707294</v>
      </c>
      <c r="AB17" s="7">
        <v>125844857</v>
      </c>
      <c r="AC17" s="7">
        <v>86076967</v>
      </c>
      <c r="AD17" s="7">
        <v>79030185</v>
      </c>
      <c r="AE17" s="7">
        <v>78686237</v>
      </c>
      <c r="AF17" s="7">
        <v>80976113</v>
      </c>
      <c r="AG17" s="7">
        <v>84090265</v>
      </c>
      <c r="AH17" s="7">
        <v>86297804</v>
      </c>
      <c r="AI17" s="7">
        <v>85892466</v>
      </c>
      <c r="AJ17" s="7">
        <v>84805549</v>
      </c>
      <c r="AK17" s="7">
        <v>85391600</v>
      </c>
      <c r="AL17" s="7">
        <v>86761586</v>
      </c>
      <c r="AM17" s="7">
        <v>87591746</v>
      </c>
      <c r="AN17" s="7">
        <v>88030611</v>
      </c>
      <c r="AO17" s="7">
        <v>88744926</v>
      </c>
      <c r="AP17" s="7">
        <v>89824706</v>
      </c>
      <c r="AQ17" s="7">
        <v>89847429</v>
      </c>
      <c r="AR17" s="7">
        <v>90104683</v>
      </c>
      <c r="AS17" s="7">
        <v>92804006</v>
      </c>
      <c r="AT17" s="53">
        <v>136624880</v>
      </c>
      <c r="AU17" s="7">
        <v>137871242</v>
      </c>
      <c r="AV17" s="7">
        <v>149334862</v>
      </c>
      <c r="AW17" s="7">
        <v>144343034</v>
      </c>
      <c r="AX17" s="7">
        <v>155337507</v>
      </c>
      <c r="AY17" s="7">
        <v>194783471</v>
      </c>
      <c r="AZ17" s="7">
        <v>189086640</v>
      </c>
      <c r="BA17" s="7">
        <v>191600286</v>
      </c>
      <c r="BB17" s="7">
        <v>207604913</v>
      </c>
      <c r="BC17" s="7">
        <v>223814646</v>
      </c>
      <c r="BD17" s="7">
        <v>243966688</v>
      </c>
      <c r="BE17" s="7">
        <v>247342759</v>
      </c>
      <c r="BF17" s="11">
        <v>245724348</v>
      </c>
      <c r="BG17" s="11">
        <v>239513055</v>
      </c>
      <c r="BH17" s="11">
        <v>255448333</v>
      </c>
      <c r="BI17" s="11">
        <v>260524825</v>
      </c>
      <c r="BJ17" s="11">
        <v>267457173</v>
      </c>
      <c r="BK17" s="11">
        <v>278991092</v>
      </c>
      <c r="BL17" s="11">
        <v>287315670</v>
      </c>
    </row>
    <row r="18" spans="3:64" ht="12.75" customHeight="1" x14ac:dyDescent="0.3">
      <c r="C18" s="9" t="s">
        <v>59</v>
      </c>
      <c r="D18" s="7">
        <v>6359991</v>
      </c>
      <c r="E18" s="7">
        <v>6471987</v>
      </c>
      <c r="F18" s="7">
        <v>6527710</v>
      </c>
      <c r="G18" s="7">
        <v>7408814</v>
      </c>
      <c r="H18" s="7">
        <v>7012635</v>
      </c>
      <c r="I18" s="7">
        <v>7892957</v>
      </c>
      <c r="J18" s="7">
        <v>8107008</v>
      </c>
      <c r="K18" s="7">
        <v>8016152</v>
      </c>
      <c r="L18" s="7">
        <v>7393262</v>
      </c>
      <c r="M18" s="7">
        <v>8278635</v>
      </c>
      <c r="N18" s="7">
        <v>8700574</v>
      </c>
      <c r="O18" s="7">
        <v>9950744</v>
      </c>
      <c r="P18" s="7">
        <v>12949001</v>
      </c>
      <c r="Q18" s="7">
        <v>21379362</v>
      </c>
      <c r="R18" s="7">
        <v>22515224</v>
      </c>
      <c r="S18" s="7">
        <v>20535165</v>
      </c>
      <c r="T18" s="7">
        <v>20584873</v>
      </c>
      <c r="U18" s="7">
        <v>20443929</v>
      </c>
      <c r="V18" s="7">
        <v>23800687</v>
      </c>
      <c r="W18" s="7">
        <v>29876331</v>
      </c>
      <c r="X18" s="7">
        <v>32831043</v>
      </c>
      <c r="Y18" s="7">
        <v>29511813</v>
      </c>
      <c r="Z18" s="7">
        <v>25885600</v>
      </c>
      <c r="AA18" s="7">
        <v>23746340</v>
      </c>
      <c r="AB18" s="7">
        <v>26128956</v>
      </c>
      <c r="AC18" s="7">
        <v>22904647</v>
      </c>
      <c r="AD18" s="7">
        <v>16279821</v>
      </c>
      <c r="AE18" s="7">
        <v>17828174</v>
      </c>
      <c r="AF18" s="7">
        <v>23651022</v>
      </c>
      <c r="AG18" s="7">
        <v>23936470</v>
      </c>
      <c r="AH18" s="7">
        <v>23178199</v>
      </c>
      <c r="AI18" s="7">
        <v>22238486</v>
      </c>
      <c r="AJ18" s="7">
        <v>24208624</v>
      </c>
      <c r="AK18" s="7">
        <v>23325867</v>
      </c>
      <c r="AL18" s="7">
        <v>23297793</v>
      </c>
      <c r="AM18" s="7">
        <v>27445606</v>
      </c>
      <c r="AN18" s="7">
        <v>31692878</v>
      </c>
      <c r="AO18" s="7">
        <v>32670319</v>
      </c>
      <c r="AP18" s="7">
        <v>29939741</v>
      </c>
      <c r="AQ18" s="7">
        <v>28273037</v>
      </c>
      <c r="AR18" s="7">
        <v>27932428</v>
      </c>
      <c r="AS18" s="7">
        <v>25238556</v>
      </c>
      <c r="AT18" s="7">
        <v>11699174</v>
      </c>
      <c r="AU18" s="7">
        <v>26693037</v>
      </c>
      <c r="AV18" s="7">
        <v>29607523</v>
      </c>
      <c r="AW18" s="7">
        <v>33402678</v>
      </c>
      <c r="AX18" s="7">
        <v>41144457</v>
      </c>
      <c r="AY18" s="7">
        <v>54231798</v>
      </c>
      <c r="AZ18" s="7">
        <v>58759139</v>
      </c>
      <c r="BA18" s="7">
        <v>53423542</v>
      </c>
      <c r="BB18" s="7">
        <v>57218624</v>
      </c>
      <c r="BC18" s="7">
        <v>62461649</v>
      </c>
      <c r="BD18" s="7">
        <v>64766997</v>
      </c>
      <c r="BE18" s="7">
        <v>60458074</v>
      </c>
      <c r="BF18" s="11">
        <v>61724815</v>
      </c>
      <c r="BG18" s="11">
        <v>52534478</v>
      </c>
      <c r="BH18" s="11">
        <v>55687058</v>
      </c>
      <c r="BI18" s="11">
        <v>56940618</v>
      </c>
      <c r="BJ18" s="11">
        <v>49412836</v>
      </c>
      <c r="BK18" s="11">
        <v>49595285</v>
      </c>
      <c r="BL18" s="11">
        <v>49017006</v>
      </c>
    </row>
    <row r="19" spans="3:64" ht="12.75" customHeight="1" x14ac:dyDescent="0.3">
      <c r="C19" s="9" t="s">
        <v>60</v>
      </c>
      <c r="D19" s="7"/>
      <c r="E19" s="7"/>
      <c r="F19" s="7"/>
      <c r="G19" s="7"/>
      <c r="H19" s="7"/>
      <c r="I19" s="7"/>
      <c r="J19" s="7"/>
      <c r="K19" s="7"/>
      <c r="L19" s="7"/>
      <c r="M19" s="7"/>
      <c r="N19" s="7"/>
      <c r="O19" s="7"/>
      <c r="P19" s="7"/>
      <c r="Q19" s="7"/>
      <c r="R19" s="7"/>
      <c r="S19" s="7"/>
      <c r="T19" s="7"/>
      <c r="U19" s="7"/>
      <c r="V19" s="7"/>
      <c r="W19" s="7"/>
      <c r="X19" s="7"/>
      <c r="Y19" s="7"/>
      <c r="Z19" s="7"/>
      <c r="AA19" s="7"/>
      <c r="AB19" s="7">
        <v>1977708</v>
      </c>
      <c r="AC19" s="7">
        <v>1209904</v>
      </c>
      <c r="AD19" s="7">
        <v>2067459</v>
      </c>
      <c r="AE19" s="7">
        <v>3152585</v>
      </c>
      <c r="AF19" s="7">
        <v>3459088</v>
      </c>
      <c r="AG19" s="7">
        <v>2574449</v>
      </c>
      <c r="AH19" s="7">
        <v>2807529</v>
      </c>
      <c r="AI19" s="7">
        <v>2610686</v>
      </c>
      <c r="AJ19" s="7">
        <v>3946496</v>
      </c>
      <c r="AK19" s="7">
        <v>3789676</v>
      </c>
      <c r="AL19" s="7">
        <v>5036672</v>
      </c>
      <c r="AM19" s="7">
        <v>3371612</v>
      </c>
      <c r="AN19" s="7">
        <v>4361892</v>
      </c>
      <c r="AO19" s="7">
        <v>4900371</v>
      </c>
      <c r="AP19" s="7">
        <v>5036405</v>
      </c>
      <c r="AQ19" s="7">
        <v>4025649</v>
      </c>
      <c r="AR19" s="7">
        <v>4895715</v>
      </c>
      <c r="AS19" s="7">
        <v>4212374</v>
      </c>
      <c r="AT19" s="7">
        <v>11213419</v>
      </c>
      <c r="AU19" s="7">
        <v>9478695</v>
      </c>
      <c r="AV19" s="7">
        <v>10494785</v>
      </c>
      <c r="AW19" s="7">
        <v>10735654</v>
      </c>
      <c r="AX19" s="7">
        <v>11744226</v>
      </c>
      <c r="AY19" s="7">
        <v>15953866</v>
      </c>
      <c r="AZ19" s="7">
        <v>19499249</v>
      </c>
      <c r="BA19" s="7">
        <v>18749862</v>
      </c>
      <c r="BB19" s="7">
        <v>19836910</v>
      </c>
      <c r="BC19" s="7">
        <v>20985068</v>
      </c>
      <c r="BD19" s="7">
        <v>21460770</v>
      </c>
      <c r="BE19" s="7">
        <v>20577855</v>
      </c>
      <c r="BF19" s="11">
        <v>20100471</v>
      </c>
      <c r="BG19" s="11">
        <v>16398071</v>
      </c>
      <c r="BH19" s="11">
        <v>14881465</v>
      </c>
      <c r="BI19" s="11">
        <v>16163101</v>
      </c>
      <c r="BJ19" s="11">
        <v>16842242</v>
      </c>
      <c r="BK19" s="11">
        <v>13927352</v>
      </c>
      <c r="BL19" s="11">
        <v>13838565</v>
      </c>
    </row>
    <row r="20" spans="3:64" ht="12.75" customHeight="1" x14ac:dyDescent="0.3">
      <c r="C20" s="9" t="s">
        <v>61</v>
      </c>
      <c r="D20" s="7">
        <v>10033998</v>
      </c>
      <c r="E20" s="7">
        <v>10364002</v>
      </c>
      <c r="F20" s="7">
        <v>10518998</v>
      </c>
      <c r="G20" s="7">
        <v>10696087</v>
      </c>
      <c r="H20" s="7">
        <v>11023276</v>
      </c>
      <c r="I20" s="7">
        <v>11386417</v>
      </c>
      <c r="J20" s="7">
        <v>11641618</v>
      </c>
      <c r="K20" s="7">
        <v>11958326</v>
      </c>
      <c r="L20" s="7">
        <v>12385120</v>
      </c>
      <c r="M20" s="7">
        <v>12761657</v>
      </c>
      <c r="N20" s="7">
        <v>13634665</v>
      </c>
      <c r="O20" s="7">
        <v>14549148</v>
      </c>
      <c r="P20" s="7">
        <v>15658412</v>
      </c>
      <c r="Q20" s="7">
        <v>16773482</v>
      </c>
      <c r="R20" s="7">
        <v>18088560</v>
      </c>
      <c r="S20" s="7">
        <v>19917653</v>
      </c>
      <c r="T20" s="7">
        <v>21269538</v>
      </c>
      <c r="U20" s="7">
        <v>20504809</v>
      </c>
      <c r="V20" s="7">
        <v>23226663</v>
      </c>
      <c r="W20" s="7">
        <v>25431031</v>
      </c>
      <c r="X20" s="7">
        <v>26674177</v>
      </c>
      <c r="Y20" s="7">
        <v>28157950</v>
      </c>
      <c r="Z20" s="7">
        <v>29732964</v>
      </c>
      <c r="AA20" s="7">
        <v>30883931</v>
      </c>
      <c r="AB20" s="7">
        <v>32583575</v>
      </c>
      <c r="AC20" s="7">
        <v>33273848</v>
      </c>
      <c r="AD20" s="7">
        <v>34480410</v>
      </c>
      <c r="AE20" s="7">
        <v>35156525</v>
      </c>
      <c r="AF20" s="7">
        <v>35916867</v>
      </c>
      <c r="AG20" s="7">
        <v>36784698</v>
      </c>
      <c r="AH20" s="7">
        <v>38319676</v>
      </c>
      <c r="AI20" s="7">
        <v>40537097</v>
      </c>
      <c r="AJ20" s="7">
        <v>43049207</v>
      </c>
      <c r="AK20" s="7">
        <v>46311141</v>
      </c>
      <c r="AL20" s="7">
        <v>47578407</v>
      </c>
      <c r="AM20" s="7">
        <v>49062556</v>
      </c>
      <c r="AN20" s="7">
        <v>48980104</v>
      </c>
      <c r="AO20" s="7">
        <v>49661221</v>
      </c>
      <c r="AP20" s="7">
        <v>54741003</v>
      </c>
      <c r="AQ20" s="7">
        <v>56522362</v>
      </c>
      <c r="AR20" s="7">
        <v>57066578</v>
      </c>
      <c r="AS20" s="7">
        <v>58893086</v>
      </c>
      <c r="AT20" s="7">
        <v>19406583</v>
      </c>
      <c r="AU20" s="7">
        <v>57533735</v>
      </c>
      <c r="AV20" s="7">
        <v>57620214</v>
      </c>
      <c r="AW20" s="7">
        <v>60504967</v>
      </c>
      <c r="AX20" s="7">
        <v>75099252</v>
      </c>
      <c r="AY20" s="7">
        <v>58630007</v>
      </c>
      <c r="AZ20" s="7">
        <v>83766993</v>
      </c>
      <c r="BA20" s="7">
        <v>72315756</v>
      </c>
      <c r="BB20" s="7">
        <v>135342700</v>
      </c>
      <c r="BC20" s="7">
        <v>107310180</v>
      </c>
      <c r="BD20" s="7">
        <v>138635115</v>
      </c>
      <c r="BE20" s="7">
        <v>85892484</v>
      </c>
      <c r="BF20" s="11">
        <v>110685576</v>
      </c>
      <c r="BG20" s="11">
        <v>87661457</v>
      </c>
      <c r="BH20" s="11">
        <v>78080582</v>
      </c>
      <c r="BI20" s="11">
        <v>82722065</v>
      </c>
      <c r="BJ20" s="11">
        <v>75093203</v>
      </c>
      <c r="BK20" s="11">
        <v>87479909</v>
      </c>
      <c r="BL20" s="11">
        <v>92821565</v>
      </c>
    </row>
    <row r="21" spans="3:64" ht="12.75" customHeight="1" x14ac:dyDescent="0.3">
      <c r="C21" s="1"/>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f>SUM(BE15:BE20)</f>
        <v>2776109589</v>
      </c>
      <c r="BF21" s="7">
        <f t="shared" ref="BF21:BI21" si="0">SUM(BF15:BF20)</f>
        <v>2949238467</v>
      </c>
      <c r="BG21" s="7">
        <f t="shared" si="0"/>
        <v>2909653173</v>
      </c>
      <c r="BH21" s="7">
        <f t="shared" si="0"/>
        <v>2956537719</v>
      </c>
      <c r="BI21" s="7">
        <f t="shared" si="0"/>
        <v>3000947272</v>
      </c>
      <c r="BJ21" s="7">
        <v>2927831835</v>
      </c>
      <c r="BK21" s="7">
        <v>2971597967</v>
      </c>
      <c r="BL21" s="7">
        <f>SUM(BL15:BL20)</f>
        <v>3108826924</v>
      </c>
    </row>
    <row r="22" spans="3:64" ht="12.75" customHeight="1" x14ac:dyDescent="0.3">
      <c r="C22" s="1"/>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row>
    <row r="23" spans="3:64" ht="12.75" customHeight="1" x14ac:dyDescent="0.3">
      <c r="C23" s="15" t="s">
        <v>62</v>
      </c>
      <c r="D23" s="7">
        <v>22445666</v>
      </c>
      <c r="E23" s="7">
        <v>24138318</v>
      </c>
      <c r="F23" s="7">
        <v>26665409</v>
      </c>
      <c r="G23" s="7">
        <v>29560942</v>
      </c>
      <c r="H23" s="7">
        <v>32157241</v>
      </c>
      <c r="I23" s="7">
        <v>35810786</v>
      </c>
      <c r="J23" s="7">
        <v>39223095</v>
      </c>
      <c r="K23" s="7">
        <v>42206120</v>
      </c>
      <c r="L23" s="7">
        <v>43921577</v>
      </c>
      <c r="M23" s="7">
        <v>46420826</v>
      </c>
      <c r="N23" s="7">
        <v>48501007</v>
      </c>
      <c r="O23" s="7">
        <v>52825068</v>
      </c>
      <c r="P23" s="7">
        <v>58099688</v>
      </c>
      <c r="Q23" s="7">
        <v>66768652</v>
      </c>
      <c r="R23" s="7">
        <v>74672687</v>
      </c>
      <c r="S23" s="7">
        <v>83503739</v>
      </c>
      <c r="T23" s="7">
        <v>94137390</v>
      </c>
      <c r="U23" s="7">
        <v>108404445</v>
      </c>
      <c r="V23" s="7">
        <v>123865621</v>
      </c>
      <c r="W23" s="7">
        <v>147520227</v>
      </c>
      <c r="X23" s="7">
        <v>162431968</v>
      </c>
      <c r="Y23" s="7">
        <v>177687478</v>
      </c>
      <c r="Z23" s="7">
        <v>183962996</v>
      </c>
      <c r="AA23" s="7">
        <v>186178117</v>
      </c>
      <c r="AB23" s="7">
        <v>188813336</v>
      </c>
      <c r="AC23" s="7">
        <v>172154536</v>
      </c>
      <c r="AD23" s="7">
        <v>151307822</v>
      </c>
      <c r="AE23" s="7">
        <v>138507402</v>
      </c>
      <c r="AF23" s="7">
        <v>133138349</v>
      </c>
      <c r="AG23" s="7">
        <v>131030402</v>
      </c>
      <c r="AH23" s="7">
        <v>131115795</v>
      </c>
      <c r="AI23" s="7">
        <v>131872783</v>
      </c>
      <c r="AJ23" s="7">
        <v>131565813</v>
      </c>
      <c r="AK23" s="7">
        <v>134311580</v>
      </c>
      <c r="AL23" s="7">
        <v>138929055</v>
      </c>
      <c r="AM23" s="7">
        <v>142985255</v>
      </c>
      <c r="AN23" s="7">
        <v>148572756</v>
      </c>
      <c r="AO23" s="7">
        <v>156907377</v>
      </c>
      <c r="AP23" s="7">
        <v>164626313</v>
      </c>
      <c r="AQ23" s="7">
        <v>167696145</v>
      </c>
      <c r="AR23" s="7">
        <v>163929823</v>
      </c>
      <c r="AS23" s="7">
        <v>170664446</v>
      </c>
      <c r="AT23" s="7">
        <v>187029013</v>
      </c>
      <c r="AU23" s="7">
        <v>181095940</v>
      </c>
      <c r="AV23" s="7">
        <v>197577630</v>
      </c>
      <c r="AW23" s="7">
        <v>209073394</v>
      </c>
      <c r="AX23" s="7">
        <v>215684913</v>
      </c>
      <c r="AY23" s="7">
        <v>240735957</v>
      </c>
      <c r="AZ23" s="7">
        <v>261063115</v>
      </c>
      <c r="BA23" s="7">
        <v>268346578</v>
      </c>
      <c r="BB23" s="7">
        <v>278930534</v>
      </c>
      <c r="BC23" s="7">
        <v>294472133</v>
      </c>
      <c r="BD23" s="7">
        <v>297521123</v>
      </c>
      <c r="BE23" s="7">
        <v>315332488</v>
      </c>
      <c r="BF23" s="11">
        <v>345201354</v>
      </c>
      <c r="BG23" s="11">
        <v>356738041</v>
      </c>
      <c r="BH23" s="11">
        <v>374164212</v>
      </c>
      <c r="BI23" s="11">
        <v>393048069</v>
      </c>
      <c r="BJ23" s="11">
        <v>410842987</v>
      </c>
      <c r="BK23" s="11">
        <v>418594843</v>
      </c>
      <c r="BL23" s="11">
        <v>433750810</v>
      </c>
    </row>
    <row r="24" spans="3:64" ht="12.75" customHeight="1" x14ac:dyDescent="0.3">
      <c r="C24" s="16" t="s">
        <v>129</v>
      </c>
      <c r="D24" s="7">
        <v>11309593</v>
      </c>
      <c r="E24" s="7">
        <v>12318392</v>
      </c>
      <c r="F24" s="7">
        <v>13488450</v>
      </c>
      <c r="G24" s="7">
        <v>14981360</v>
      </c>
      <c r="H24" s="7">
        <v>16850311</v>
      </c>
      <c r="I24" s="7">
        <v>18915889</v>
      </c>
      <c r="J24" s="7">
        <v>20696043</v>
      </c>
      <c r="K24" s="7">
        <v>22613532</v>
      </c>
      <c r="L24" s="7">
        <v>24729257</v>
      </c>
      <c r="M24" s="7">
        <v>26415866</v>
      </c>
      <c r="N24" s="7">
        <v>27238348</v>
      </c>
      <c r="O24" s="7">
        <v>28826497</v>
      </c>
      <c r="P24" s="7">
        <v>31379625</v>
      </c>
      <c r="Q24" s="7">
        <v>35188298</v>
      </c>
      <c r="R24" s="7">
        <v>39563003</v>
      </c>
      <c r="S24" s="7">
        <v>43750962</v>
      </c>
      <c r="T24" s="7">
        <v>48484701</v>
      </c>
      <c r="U24" s="7">
        <v>55834463</v>
      </c>
      <c r="V24" s="7">
        <v>63424623</v>
      </c>
      <c r="W24" s="7">
        <v>75778090</v>
      </c>
      <c r="X24" s="7">
        <v>85272367</v>
      </c>
      <c r="Y24" s="7">
        <v>93905270</v>
      </c>
      <c r="Z24" s="7">
        <v>96769083</v>
      </c>
      <c r="AA24" s="7">
        <v>98071338</v>
      </c>
      <c r="AB24" s="7">
        <v>101393312</v>
      </c>
      <c r="AC24" s="7">
        <v>94089977</v>
      </c>
      <c r="AD24" s="7">
        <v>84087662</v>
      </c>
      <c r="AE24" s="7">
        <v>75809859</v>
      </c>
      <c r="AF24" s="7">
        <v>70829423</v>
      </c>
      <c r="AG24" s="7">
        <v>68761420</v>
      </c>
      <c r="AH24" s="7">
        <v>67632973</v>
      </c>
      <c r="AI24" s="7">
        <v>67449880</v>
      </c>
      <c r="AJ24" s="7">
        <v>67879337</v>
      </c>
      <c r="AK24" s="7">
        <v>68432731</v>
      </c>
      <c r="AL24" s="7">
        <v>69911852</v>
      </c>
      <c r="AM24" s="7">
        <v>71722937</v>
      </c>
      <c r="AN24" s="7">
        <v>74422235</v>
      </c>
      <c r="AO24" s="7">
        <v>78513555</v>
      </c>
      <c r="AP24" s="7">
        <v>83100263</v>
      </c>
      <c r="AQ24" s="7">
        <v>87206087</v>
      </c>
      <c r="AR24" s="7">
        <v>84723763</v>
      </c>
      <c r="AS24" s="7">
        <v>88541011</v>
      </c>
      <c r="AT24" s="7">
        <v>98118184</v>
      </c>
      <c r="AU24" s="7">
        <v>97396385</v>
      </c>
      <c r="AV24" s="7">
        <v>104161951</v>
      </c>
      <c r="AW24" s="7">
        <v>113886209</v>
      </c>
      <c r="AX24" s="7">
        <v>113365478</v>
      </c>
      <c r="AY24" s="7">
        <v>131710955</v>
      </c>
      <c r="AZ24" s="7">
        <v>147901855</v>
      </c>
      <c r="BA24" s="7">
        <v>145979853</v>
      </c>
      <c r="BB24" s="7">
        <v>154065225</v>
      </c>
      <c r="BC24" s="7">
        <v>167190768</v>
      </c>
      <c r="BD24" s="7">
        <v>173368636</v>
      </c>
      <c r="BE24" s="7">
        <v>185160530</v>
      </c>
      <c r="BF24" s="11">
        <v>196780224</v>
      </c>
      <c r="BG24" s="11">
        <v>208769246</v>
      </c>
      <c r="BH24" s="11">
        <v>225980433</v>
      </c>
      <c r="BI24" s="11">
        <v>238058397</v>
      </c>
      <c r="BJ24" s="11">
        <v>250866892</v>
      </c>
      <c r="BK24" s="11">
        <v>266840441</v>
      </c>
      <c r="BL24" s="11">
        <v>281559130</v>
      </c>
    </row>
    <row r="25" spans="3:64" ht="12.75" customHeight="1" x14ac:dyDescent="0.35">
      <c r="C25" s="9" t="s">
        <v>63</v>
      </c>
      <c r="D25" s="7">
        <v>2222301</v>
      </c>
      <c r="E25" s="7">
        <v>2462512</v>
      </c>
      <c r="F25" s="7">
        <v>2666963</v>
      </c>
      <c r="G25" s="7">
        <v>2905293</v>
      </c>
      <c r="H25" s="7">
        <v>3266651</v>
      </c>
      <c r="I25" s="7">
        <v>3766421</v>
      </c>
      <c r="J25" s="7">
        <v>4388901</v>
      </c>
      <c r="K25" s="7">
        <v>4970937</v>
      </c>
      <c r="L25" s="7">
        <v>5433762</v>
      </c>
      <c r="M25" s="7">
        <v>5976804</v>
      </c>
      <c r="N25" s="7">
        <v>6368922</v>
      </c>
      <c r="O25" s="7">
        <v>7000181</v>
      </c>
      <c r="P25" s="7">
        <v>8014159</v>
      </c>
      <c r="Q25" s="7">
        <v>9616844</v>
      </c>
      <c r="R25" s="7">
        <v>11839517</v>
      </c>
      <c r="S25" s="7">
        <v>14043688</v>
      </c>
      <c r="T25" s="7">
        <v>16223152</v>
      </c>
      <c r="U25" s="7">
        <v>18771473</v>
      </c>
      <c r="V25" s="7">
        <v>21566850</v>
      </c>
      <c r="W25" s="7">
        <v>25969746</v>
      </c>
      <c r="X25" s="7">
        <v>31575578</v>
      </c>
      <c r="Y25" s="7">
        <v>38293671</v>
      </c>
      <c r="Z25" s="7">
        <v>41493247</v>
      </c>
      <c r="AA25" s="7">
        <v>42124283</v>
      </c>
      <c r="AB25" s="7">
        <v>44266085</v>
      </c>
      <c r="AC25" s="7">
        <v>39638435</v>
      </c>
      <c r="AD25" s="7">
        <v>33101061</v>
      </c>
      <c r="AE25" s="7">
        <v>28194451</v>
      </c>
      <c r="AF25" s="7">
        <v>25885360</v>
      </c>
      <c r="AG25" s="7">
        <v>24340814</v>
      </c>
      <c r="AH25" s="7">
        <v>23461664</v>
      </c>
      <c r="AI25" s="7">
        <v>22774771</v>
      </c>
      <c r="AJ25" s="7">
        <v>22866792</v>
      </c>
      <c r="AK25" s="7">
        <v>22409618</v>
      </c>
      <c r="AL25" s="7">
        <v>22137036</v>
      </c>
      <c r="AM25" s="7">
        <v>22480484</v>
      </c>
      <c r="AN25" s="7">
        <v>23450202</v>
      </c>
      <c r="AO25" s="7">
        <v>24924671</v>
      </c>
      <c r="AP25" s="7">
        <v>26787599</v>
      </c>
      <c r="AQ25" s="7">
        <v>28044751</v>
      </c>
      <c r="AR25" s="7">
        <v>29692046</v>
      </c>
      <c r="AS25" s="7">
        <v>32854687</v>
      </c>
      <c r="AT25" s="7">
        <v>37815366</v>
      </c>
      <c r="AU25" s="7">
        <v>33207011</v>
      </c>
      <c r="AV25" s="7">
        <v>37077836</v>
      </c>
      <c r="AW25" s="7">
        <v>47867156</v>
      </c>
      <c r="AX25" s="7">
        <v>49693789</v>
      </c>
      <c r="AY25" s="7">
        <v>57823752</v>
      </c>
      <c r="AZ25" s="7">
        <v>62837632</v>
      </c>
      <c r="BA25" s="7">
        <v>69074445</v>
      </c>
      <c r="BB25" s="7">
        <v>72478528</v>
      </c>
      <c r="BC25" s="7">
        <v>75287498</v>
      </c>
      <c r="BD25" s="7">
        <v>80343753</v>
      </c>
      <c r="BE25" s="7">
        <v>85250722</v>
      </c>
      <c r="BF25" s="11">
        <v>88797518</v>
      </c>
      <c r="BG25" s="11">
        <v>96662553</v>
      </c>
      <c r="BH25" s="11">
        <v>103749537</v>
      </c>
      <c r="BI25" s="11">
        <v>107653783</v>
      </c>
      <c r="BJ25" s="54">
        <v>113445987.59628057</v>
      </c>
      <c r="BK25" s="54">
        <v>119228380.01280621</v>
      </c>
      <c r="BL25" s="54">
        <f t="shared" ref="BL25:BL31" si="1">BK25/$BK$24*$BL$24</f>
        <v>125804914.80942765</v>
      </c>
    </row>
    <row r="26" spans="3:64" ht="12.75" customHeight="1" x14ac:dyDescent="0.35">
      <c r="C26" s="9" t="s">
        <v>64</v>
      </c>
      <c r="D26" s="7">
        <v>623895</v>
      </c>
      <c r="E26" s="7">
        <v>822065</v>
      </c>
      <c r="F26" s="7">
        <v>921154</v>
      </c>
      <c r="G26" s="7">
        <v>1024496</v>
      </c>
      <c r="H26" s="7">
        <v>1125457</v>
      </c>
      <c r="I26" s="7">
        <v>1314537</v>
      </c>
      <c r="J26" s="7">
        <v>1467783</v>
      </c>
      <c r="K26" s="7">
        <v>1636188</v>
      </c>
      <c r="L26" s="7">
        <v>1824883</v>
      </c>
      <c r="M26" s="7">
        <v>2028788</v>
      </c>
      <c r="N26" s="7">
        <v>2168992</v>
      </c>
      <c r="O26" s="7">
        <v>2319457</v>
      </c>
      <c r="P26" s="7">
        <v>2505520</v>
      </c>
      <c r="Q26" s="7">
        <v>2653508</v>
      </c>
      <c r="R26" s="7">
        <v>2821357</v>
      </c>
      <c r="S26" s="7">
        <v>2946795</v>
      </c>
      <c r="T26" s="7">
        <v>3189606</v>
      </c>
      <c r="U26" s="7">
        <v>3462207</v>
      </c>
      <c r="V26" s="7">
        <v>3571420</v>
      </c>
      <c r="W26" s="7">
        <v>5967133</v>
      </c>
      <c r="X26" s="7">
        <v>7094800</v>
      </c>
      <c r="Y26" s="7">
        <v>7726319</v>
      </c>
      <c r="Z26" s="7">
        <v>7922736</v>
      </c>
      <c r="AA26" s="7">
        <v>8186795</v>
      </c>
      <c r="AB26" s="7">
        <v>9046439</v>
      </c>
      <c r="AC26" s="7">
        <v>9231655</v>
      </c>
      <c r="AD26" s="7">
        <v>9033182</v>
      </c>
      <c r="AE26" s="7">
        <v>8675678</v>
      </c>
      <c r="AF26" s="7">
        <v>8171569</v>
      </c>
      <c r="AG26" s="7">
        <v>7423909</v>
      </c>
      <c r="AH26" s="7">
        <v>6913726</v>
      </c>
      <c r="AI26" s="7">
        <v>6336758</v>
      </c>
      <c r="AJ26" s="7">
        <v>5755007</v>
      </c>
      <c r="AK26" s="7">
        <v>5253647</v>
      </c>
      <c r="AL26" s="7">
        <v>4918556</v>
      </c>
      <c r="AM26" s="7">
        <v>4572770</v>
      </c>
      <c r="AN26" s="7">
        <v>4285372</v>
      </c>
      <c r="AO26" s="7">
        <v>4021975</v>
      </c>
      <c r="AP26" s="7">
        <v>3777265</v>
      </c>
      <c r="AQ26" s="7">
        <v>3583694</v>
      </c>
      <c r="AR26" s="7">
        <v>3418223</v>
      </c>
      <c r="AS26" s="7">
        <v>3347374</v>
      </c>
      <c r="AT26" s="7">
        <v>3181000</v>
      </c>
      <c r="AU26" s="7">
        <v>2178000</v>
      </c>
      <c r="AV26" s="7">
        <v>2396000</v>
      </c>
      <c r="AW26" s="7">
        <v>2453000</v>
      </c>
      <c r="AX26" s="7">
        <v>2374000</v>
      </c>
      <c r="AY26" s="7">
        <v>2555846</v>
      </c>
      <c r="AZ26" s="7">
        <v>2464998</v>
      </c>
      <c r="BA26" s="7">
        <v>2637349</v>
      </c>
      <c r="BB26" s="7">
        <v>3475437</v>
      </c>
      <c r="BC26" s="7">
        <v>3334494</v>
      </c>
      <c r="BD26" s="7">
        <v>3743238</v>
      </c>
      <c r="BE26" s="7">
        <v>3717074</v>
      </c>
      <c r="BF26" s="11">
        <v>4325689</v>
      </c>
      <c r="BG26" s="11">
        <v>4857770</v>
      </c>
      <c r="BH26" s="11">
        <v>5914514</v>
      </c>
      <c r="BI26" s="11">
        <v>6054097</v>
      </c>
      <c r="BJ26" s="54">
        <v>6379831.6606178107</v>
      </c>
      <c r="BK26" s="54">
        <v>6705014.5163072441</v>
      </c>
      <c r="BL26" s="54">
        <f t="shared" si="1"/>
        <v>7074857.344613811</v>
      </c>
    </row>
    <row r="27" spans="3:64" ht="12.75" customHeight="1" x14ac:dyDescent="0.35">
      <c r="C27" s="9" t="s">
        <v>99</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v>325693</v>
      </c>
      <c r="AU27" s="7">
        <v>915788</v>
      </c>
      <c r="AV27" s="7">
        <v>862208</v>
      </c>
      <c r="AW27" s="7">
        <v>770356</v>
      </c>
      <c r="AX27" s="7">
        <v>1454272</v>
      </c>
      <c r="AY27" s="7">
        <v>2829805</v>
      </c>
      <c r="AZ27" s="7">
        <v>2427239</v>
      </c>
      <c r="BA27" s="7">
        <v>2069175</v>
      </c>
      <c r="BB27" s="7">
        <v>3600592</v>
      </c>
      <c r="BC27" s="7">
        <v>3770165</v>
      </c>
      <c r="BD27" s="7">
        <v>3811537</v>
      </c>
      <c r="BE27" s="44">
        <v>4481629</v>
      </c>
      <c r="BF27" s="11">
        <v>4728807</v>
      </c>
      <c r="BG27" s="11">
        <v>4843551</v>
      </c>
      <c r="BH27" s="11">
        <v>5456587</v>
      </c>
      <c r="BI27" s="11">
        <v>6266206</v>
      </c>
      <c r="BJ27" s="54">
        <v>6603352.9741517697</v>
      </c>
      <c r="BK27" s="54">
        <v>6939928.8105511935</v>
      </c>
      <c r="BL27" s="54">
        <f t="shared" si="1"/>
        <v>7322729.3090882311</v>
      </c>
    </row>
    <row r="28" spans="3:64" ht="12.75" customHeight="1" x14ac:dyDescent="0.35">
      <c r="C28" s="9" t="s">
        <v>65</v>
      </c>
      <c r="D28" s="7">
        <v>1355733</v>
      </c>
      <c r="E28" s="7">
        <v>1401691</v>
      </c>
      <c r="F28" s="7">
        <v>1606938</v>
      </c>
      <c r="G28" s="7">
        <v>1844126</v>
      </c>
      <c r="H28" s="7">
        <v>2090051</v>
      </c>
      <c r="I28" s="7">
        <v>2259905</v>
      </c>
      <c r="J28" s="7">
        <v>2418179</v>
      </c>
      <c r="K28" s="7">
        <v>2676543</v>
      </c>
      <c r="L28" s="7">
        <v>2918582</v>
      </c>
      <c r="M28" s="7">
        <v>3115947</v>
      </c>
      <c r="N28" s="7">
        <v>3333945</v>
      </c>
      <c r="O28" s="7">
        <v>3716254</v>
      </c>
      <c r="P28" s="7">
        <v>4207609</v>
      </c>
      <c r="Q28" s="7">
        <v>4774637</v>
      </c>
      <c r="R28" s="7">
        <v>5204225</v>
      </c>
      <c r="S28" s="7">
        <v>5475971</v>
      </c>
      <c r="T28" s="7">
        <v>5884076</v>
      </c>
      <c r="U28" s="7">
        <v>6734576</v>
      </c>
      <c r="V28" s="7">
        <v>7388580</v>
      </c>
      <c r="W28" s="7">
        <v>7463130</v>
      </c>
      <c r="X28" s="7">
        <v>7430446</v>
      </c>
      <c r="Y28" s="7">
        <v>7252783</v>
      </c>
      <c r="Z28" s="7">
        <v>7238966</v>
      </c>
      <c r="AA28" s="7">
        <v>7979692</v>
      </c>
      <c r="AB28" s="7">
        <v>9145059</v>
      </c>
      <c r="AC28" s="7">
        <v>10087966</v>
      </c>
      <c r="AD28" s="7">
        <v>11106298</v>
      </c>
      <c r="AE28" s="7">
        <v>12458128</v>
      </c>
      <c r="AF28" s="7">
        <v>13134654</v>
      </c>
      <c r="AG28" s="7">
        <v>14195364</v>
      </c>
      <c r="AH28" s="7">
        <v>14740757</v>
      </c>
      <c r="AI28" s="7">
        <v>15674874</v>
      </c>
      <c r="AJ28" s="7">
        <v>16881167</v>
      </c>
      <c r="AK28" s="7">
        <v>17635101</v>
      </c>
      <c r="AL28" s="7">
        <v>18971234</v>
      </c>
      <c r="AM28" s="7">
        <v>20151323</v>
      </c>
      <c r="AN28" s="7">
        <v>21213695</v>
      </c>
      <c r="AO28" s="7">
        <v>23215498</v>
      </c>
      <c r="AP28" s="7">
        <v>25193180</v>
      </c>
      <c r="AQ28" s="7">
        <v>27578839</v>
      </c>
      <c r="AR28" s="7">
        <v>29756973</v>
      </c>
      <c r="AS28" s="7">
        <v>31082102</v>
      </c>
      <c r="AT28" s="7">
        <v>30421980</v>
      </c>
      <c r="AU28" s="7">
        <v>31980000</v>
      </c>
      <c r="AV28" s="7">
        <v>34891305</v>
      </c>
      <c r="AW28" s="7">
        <v>37166558</v>
      </c>
      <c r="AX28" s="7">
        <v>37455038</v>
      </c>
      <c r="AY28" s="7">
        <v>41061877</v>
      </c>
      <c r="AZ28" s="7">
        <v>46395506</v>
      </c>
      <c r="BA28" s="7">
        <v>44244248</v>
      </c>
      <c r="BB28" s="7">
        <v>51227807</v>
      </c>
      <c r="BC28" s="7">
        <v>52946233</v>
      </c>
      <c r="BD28" s="7">
        <v>64559493</v>
      </c>
      <c r="BE28" s="7">
        <v>68903134</v>
      </c>
      <c r="BF28" s="11">
        <v>73254162</v>
      </c>
      <c r="BG28" s="11">
        <v>79163795</v>
      </c>
      <c r="BH28" s="11">
        <v>84417512</v>
      </c>
      <c r="BI28" s="11">
        <v>73294843</v>
      </c>
      <c r="BJ28" s="54">
        <v>77238399.043063179</v>
      </c>
      <c r="BK28" s="54">
        <v>81175274.576119348</v>
      </c>
      <c r="BL28" s="54">
        <f t="shared" si="1"/>
        <v>85652832.837145865</v>
      </c>
    </row>
    <row r="29" spans="3:64" ht="12.75" customHeight="1" x14ac:dyDescent="0.35">
      <c r="C29" s="9" t="s">
        <v>66</v>
      </c>
      <c r="D29" s="7">
        <v>2651587</v>
      </c>
      <c r="E29" s="7">
        <v>2828152</v>
      </c>
      <c r="F29" s="7">
        <v>3043385</v>
      </c>
      <c r="G29" s="7">
        <v>3405403</v>
      </c>
      <c r="H29" s="7">
        <v>3865756</v>
      </c>
      <c r="I29" s="7">
        <v>4339266</v>
      </c>
      <c r="J29" s="7">
        <v>4727763</v>
      </c>
      <c r="K29" s="7">
        <v>5034086</v>
      </c>
      <c r="L29" s="7">
        <v>5235614</v>
      </c>
      <c r="M29" s="7">
        <v>5222116</v>
      </c>
      <c r="N29" s="7">
        <v>5038804</v>
      </c>
      <c r="O29" s="7">
        <v>4980919</v>
      </c>
      <c r="P29" s="7">
        <v>5035955</v>
      </c>
      <c r="Q29" s="7">
        <v>5304091</v>
      </c>
      <c r="R29" s="7">
        <v>5581876</v>
      </c>
      <c r="S29" s="7">
        <v>5938785</v>
      </c>
      <c r="T29" s="7">
        <v>6511942</v>
      </c>
      <c r="U29" s="7">
        <v>7735190</v>
      </c>
      <c r="V29" s="7">
        <v>9160409</v>
      </c>
      <c r="W29" s="7">
        <v>10654407</v>
      </c>
      <c r="X29" s="7">
        <v>11337301</v>
      </c>
      <c r="Y29" s="7">
        <v>11482287</v>
      </c>
      <c r="Z29" s="7">
        <v>11171688</v>
      </c>
      <c r="AA29" s="7">
        <v>11016282</v>
      </c>
      <c r="AB29" s="7">
        <v>11296552</v>
      </c>
      <c r="AC29" s="7">
        <v>10596325</v>
      </c>
      <c r="AD29" s="7">
        <v>9650671</v>
      </c>
      <c r="AE29" s="7">
        <v>8606627</v>
      </c>
      <c r="AF29" s="7">
        <v>8225845</v>
      </c>
      <c r="AG29" s="7">
        <v>8247377</v>
      </c>
      <c r="AH29" s="7">
        <v>8782095</v>
      </c>
      <c r="AI29" s="7">
        <v>8591225</v>
      </c>
      <c r="AJ29" s="7">
        <v>7888515</v>
      </c>
      <c r="AK29" s="7">
        <v>8086943</v>
      </c>
      <c r="AL29" s="7">
        <v>8122623</v>
      </c>
      <c r="AM29" s="7">
        <v>8224581</v>
      </c>
      <c r="AN29" s="7">
        <v>8629197</v>
      </c>
      <c r="AO29" s="7">
        <v>8920956</v>
      </c>
      <c r="AP29" s="7">
        <v>9943629</v>
      </c>
      <c r="AQ29" s="7">
        <v>10633978</v>
      </c>
      <c r="AR29" s="7">
        <v>11053300</v>
      </c>
      <c r="AS29" s="7">
        <v>11205391</v>
      </c>
      <c r="AT29" s="7">
        <v>11421000</v>
      </c>
      <c r="AU29" s="7">
        <v>10026000</v>
      </c>
      <c r="AV29" s="7">
        <v>10726000</v>
      </c>
      <c r="AW29" s="7">
        <v>11307000</v>
      </c>
      <c r="AX29" s="7">
        <v>12001000</v>
      </c>
      <c r="AY29" s="7">
        <v>10806203</v>
      </c>
      <c r="AZ29" s="7">
        <v>13737226</v>
      </c>
      <c r="BA29" s="7">
        <v>13291178</v>
      </c>
      <c r="BB29" s="7">
        <v>12436849</v>
      </c>
      <c r="BC29" s="7">
        <v>13003744</v>
      </c>
      <c r="BD29" s="7">
        <v>11487490</v>
      </c>
      <c r="BE29" s="7">
        <v>11977097</v>
      </c>
      <c r="BF29" s="11">
        <v>12403795</v>
      </c>
      <c r="BG29" s="11">
        <v>12527497</v>
      </c>
      <c r="BH29" s="11">
        <v>13204121</v>
      </c>
      <c r="BI29" s="11">
        <v>13787713.995323781</v>
      </c>
      <c r="BJ29" s="54">
        <v>14529548.217497991</v>
      </c>
      <c r="BK29" s="54">
        <v>15270125.748784419</v>
      </c>
      <c r="BL29" s="54">
        <f t="shared" si="1"/>
        <v>16112412.73888593</v>
      </c>
    </row>
    <row r="30" spans="3:64" ht="12.75" customHeight="1" x14ac:dyDescent="0.35">
      <c r="C30" s="9" t="s">
        <v>67</v>
      </c>
      <c r="D30" s="7">
        <v>4408545</v>
      </c>
      <c r="E30" s="7">
        <v>4734961</v>
      </c>
      <c r="F30" s="7">
        <v>5176176</v>
      </c>
      <c r="G30" s="7">
        <v>5742101</v>
      </c>
      <c r="H30" s="7">
        <v>6458587</v>
      </c>
      <c r="I30" s="7">
        <v>7201849</v>
      </c>
      <c r="J30" s="7">
        <v>7660952</v>
      </c>
      <c r="K30" s="7">
        <v>8234921</v>
      </c>
      <c r="L30" s="7">
        <v>9169138</v>
      </c>
      <c r="M30" s="7">
        <v>9902199</v>
      </c>
      <c r="N30" s="7">
        <v>10181409</v>
      </c>
      <c r="O30" s="7">
        <v>10619908</v>
      </c>
      <c r="P30" s="7">
        <v>11350228</v>
      </c>
      <c r="Q30" s="7">
        <v>12561253</v>
      </c>
      <c r="R30" s="7">
        <v>13899119</v>
      </c>
      <c r="S30" s="7">
        <v>15175336</v>
      </c>
      <c r="T30" s="7">
        <v>16532391</v>
      </c>
      <c r="U30" s="7">
        <v>18639262</v>
      </c>
      <c r="V30" s="7">
        <v>20589756</v>
      </c>
      <c r="W30" s="7">
        <v>24332811</v>
      </c>
      <c r="X30" s="7">
        <v>26377883</v>
      </c>
      <c r="Y30" s="7">
        <v>27808051</v>
      </c>
      <c r="Z30" s="7">
        <v>27815219</v>
      </c>
      <c r="AA30" s="7">
        <v>27876341</v>
      </c>
      <c r="AB30" s="7">
        <v>27016085</v>
      </c>
      <c r="AC30" s="7">
        <v>24228530</v>
      </c>
      <c r="AD30" s="7">
        <v>21073725</v>
      </c>
      <c r="AE30" s="7">
        <v>17829262</v>
      </c>
      <c r="AF30" s="7">
        <v>15391379</v>
      </c>
      <c r="AG30" s="7">
        <v>14542381</v>
      </c>
      <c r="AH30" s="7">
        <v>13728224</v>
      </c>
      <c r="AI30" s="7">
        <v>14068465</v>
      </c>
      <c r="AJ30" s="7">
        <v>14485871</v>
      </c>
      <c r="AK30" s="7">
        <v>15047423</v>
      </c>
      <c r="AL30" s="7">
        <v>15762403</v>
      </c>
      <c r="AM30" s="7">
        <v>16293778</v>
      </c>
      <c r="AN30" s="7">
        <v>16843769</v>
      </c>
      <c r="AO30" s="7">
        <v>17430456</v>
      </c>
      <c r="AP30" s="7">
        <v>17398591</v>
      </c>
      <c r="AQ30" s="7">
        <v>17364826</v>
      </c>
      <c r="AR30" s="7">
        <v>10803221</v>
      </c>
      <c r="AS30" s="7">
        <v>10051456</v>
      </c>
      <c r="AT30" s="7">
        <v>14953145</v>
      </c>
      <c r="AU30" s="7">
        <v>18893637</v>
      </c>
      <c r="AV30" s="7">
        <v>17982825</v>
      </c>
      <c r="AW30" s="7">
        <v>14072424</v>
      </c>
      <c r="AX30" s="7">
        <v>10115426</v>
      </c>
      <c r="AY30" s="7">
        <v>16286248</v>
      </c>
      <c r="AZ30" s="7">
        <v>19648041</v>
      </c>
      <c r="BA30" s="7">
        <v>14190626</v>
      </c>
      <c r="BB30" s="7">
        <v>10211729</v>
      </c>
      <c r="BC30" s="7">
        <v>18126226</v>
      </c>
      <c r="BD30" s="7">
        <v>8689061</v>
      </c>
      <c r="BE30" s="7">
        <v>10084246</v>
      </c>
      <c r="BF30" s="11">
        <v>12517927</v>
      </c>
      <c r="BG30" s="11">
        <v>9956273</v>
      </c>
      <c r="BH30" s="11">
        <v>12494207</v>
      </c>
      <c r="BI30" s="11">
        <v>13046423.363915881</v>
      </c>
      <c r="BJ30" s="54">
        <v>13748373.181819594</v>
      </c>
      <c r="BK30" s="54">
        <v>14449133.874291407</v>
      </c>
      <c r="BL30" s="54">
        <f t="shared" si="1"/>
        <v>15246135.659395862</v>
      </c>
    </row>
    <row r="31" spans="3:64" ht="12.75" customHeight="1" x14ac:dyDescent="0.35">
      <c r="C31" s="9" t="s">
        <v>68</v>
      </c>
      <c r="D31" s="7">
        <v>47523</v>
      </c>
      <c r="E31" s="7">
        <v>69006</v>
      </c>
      <c r="F31" s="7">
        <v>73829</v>
      </c>
      <c r="G31" s="7">
        <v>59932</v>
      </c>
      <c r="H31" s="7">
        <v>43809</v>
      </c>
      <c r="I31" s="7">
        <v>33915</v>
      </c>
      <c r="J31" s="7">
        <v>32456</v>
      </c>
      <c r="K31" s="7">
        <v>60850</v>
      </c>
      <c r="L31" s="7">
        <v>147276</v>
      </c>
      <c r="M31" s="7">
        <v>170016</v>
      </c>
      <c r="N31" s="7">
        <v>146276</v>
      </c>
      <c r="O31" s="7">
        <v>189778</v>
      </c>
      <c r="P31" s="7">
        <v>266154</v>
      </c>
      <c r="Q31" s="7">
        <v>277965</v>
      </c>
      <c r="R31" s="7">
        <v>216909</v>
      </c>
      <c r="S31" s="7">
        <v>170387</v>
      </c>
      <c r="T31" s="7">
        <v>143534</v>
      </c>
      <c r="U31" s="7">
        <v>491755</v>
      </c>
      <c r="V31" s="7">
        <v>1147608</v>
      </c>
      <c r="W31" s="7">
        <v>1390863</v>
      </c>
      <c r="X31" s="7">
        <v>1456359</v>
      </c>
      <c r="Y31" s="7">
        <v>1342159</v>
      </c>
      <c r="Z31" s="7">
        <v>1127227</v>
      </c>
      <c r="AA31" s="7">
        <v>887945</v>
      </c>
      <c r="AB31" s="7">
        <v>623093</v>
      </c>
      <c r="AC31" s="7">
        <v>307067</v>
      </c>
      <c r="AD31" s="7">
        <v>122725</v>
      </c>
      <c r="AE31" s="7">
        <v>45713</v>
      </c>
      <c r="AF31" s="7">
        <v>20616</v>
      </c>
      <c r="AG31" s="7">
        <v>11575</v>
      </c>
      <c r="AH31" s="7">
        <v>6506</v>
      </c>
      <c r="AI31" s="7">
        <v>3786</v>
      </c>
      <c r="AJ31" s="7">
        <v>1984</v>
      </c>
      <c r="AK31" s="11" t="s">
        <v>123</v>
      </c>
      <c r="AL31" s="11" t="s">
        <v>123</v>
      </c>
      <c r="AM31" s="11" t="s">
        <v>123</v>
      </c>
      <c r="AN31" s="11" t="s">
        <v>123</v>
      </c>
      <c r="AO31" s="11" t="s">
        <v>123</v>
      </c>
      <c r="AP31" s="11" t="s">
        <v>123</v>
      </c>
      <c r="AQ31" s="11" t="s">
        <v>123</v>
      </c>
      <c r="AR31" s="11" t="s">
        <v>123</v>
      </c>
      <c r="AS31" s="11" t="s">
        <v>123</v>
      </c>
      <c r="AT31" s="11" t="s">
        <v>123</v>
      </c>
      <c r="AU31" s="7">
        <v>195950</v>
      </c>
      <c r="AV31" s="7">
        <v>225778</v>
      </c>
      <c r="AW31" s="7">
        <v>249715</v>
      </c>
      <c r="AX31" s="7">
        <v>271954</v>
      </c>
      <c r="AY31" s="7">
        <v>347224</v>
      </c>
      <c r="AZ31" s="7">
        <v>391213</v>
      </c>
      <c r="BA31" s="7">
        <v>472831</v>
      </c>
      <c r="BB31" s="7">
        <v>634283</v>
      </c>
      <c r="BC31" s="7">
        <v>722409</v>
      </c>
      <c r="BD31" s="7">
        <v>734065</v>
      </c>
      <c r="BE31" s="7">
        <v>746627</v>
      </c>
      <c r="BF31" s="11">
        <v>752327</v>
      </c>
      <c r="BG31" s="11">
        <v>757809</v>
      </c>
      <c r="BH31" s="11">
        <v>743955</v>
      </c>
      <c r="BI31" s="11">
        <v>776836.16845006973</v>
      </c>
      <c r="BJ31" s="54">
        <v>818633.06494606636</v>
      </c>
      <c r="BK31" s="54">
        <v>860359.15616320947</v>
      </c>
      <c r="BL31" s="54">
        <f t="shared" si="1"/>
        <v>907815.82652551308</v>
      </c>
    </row>
    <row r="32" spans="3:64" ht="12.75" customHeight="1" x14ac:dyDescent="0.3">
      <c r="C32" s="1" t="s">
        <v>0</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11"/>
      <c r="BG32" s="11"/>
      <c r="BH32" s="11"/>
      <c r="BI32" s="11"/>
      <c r="BJ32" s="11"/>
      <c r="BK32" s="11"/>
      <c r="BL32" s="11"/>
    </row>
    <row r="33" spans="3:64" ht="12.75" customHeight="1" x14ac:dyDescent="0.35">
      <c r="C33" s="16" t="s">
        <v>69</v>
      </c>
      <c r="D33" s="7">
        <v>11136073</v>
      </c>
      <c r="E33" s="7">
        <v>11819926</v>
      </c>
      <c r="F33" s="7">
        <v>13176959</v>
      </c>
      <c r="G33" s="7">
        <v>14579582</v>
      </c>
      <c r="H33" s="7">
        <v>15306930</v>
      </c>
      <c r="I33" s="7">
        <v>16894897</v>
      </c>
      <c r="J33" s="7">
        <v>18527052</v>
      </c>
      <c r="K33" s="7">
        <v>19592588</v>
      </c>
      <c r="L33" s="7">
        <v>19192320</v>
      </c>
      <c r="M33" s="7">
        <v>20004960</v>
      </c>
      <c r="N33" s="7">
        <v>21262659</v>
      </c>
      <c r="O33" s="7">
        <v>23998571</v>
      </c>
      <c r="P33" s="7">
        <v>26720062</v>
      </c>
      <c r="Q33" s="7">
        <v>31580354</v>
      </c>
      <c r="R33" s="7">
        <v>35109684</v>
      </c>
      <c r="S33" s="7">
        <v>39752777</v>
      </c>
      <c r="T33" s="7">
        <v>45652689</v>
      </c>
      <c r="U33" s="7">
        <v>52569982</v>
      </c>
      <c r="V33" s="7">
        <v>60440998</v>
      </c>
      <c r="W33" s="7">
        <v>71742137</v>
      </c>
      <c r="X33" s="7">
        <v>77159601</v>
      </c>
      <c r="Y33" s="7">
        <v>83782208</v>
      </c>
      <c r="Z33" s="7">
        <v>87193913</v>
      </c>
      <c r="AA33" s="7">
        <v>88106779</v>
      </c>
      <c r="AB33" s="7">
        <v>87420023</v>
      </c>
      <c r="AC33" s="7">
        <v>78064559</v>
      </c>
      <c r="AD33" s="7">
        <v>67220161</v>
      </c>
      <c r="AE33" s="7">
        <v>62697543</v>
      </c>
      <c r="AF33" s="7">
        <v>62308927</v>
      </c>
      <c r="AG33" s="7">
        <v>62268982</v>
      </c>
      <c r="AH33" s="7">
        <v>63482823</v>
      </c>
      <c r="AI33" s="7">
        <v>64422903</v>
      </c>
      <c r="AJ33" s="7">
        <v>63686475</v>
      </c>
      <c r="AK33" s="7">
        <v>65878849</v>
      </c>
      <c r="AL33" s="7">
        <v>69017203</v>
      </c>
      <c r="AM33" s="7">
        <v>71262319</v>
      </c>
      <c r="AN33" s="7">
        <v>74150521</v>
      </c>
      <c r="AO33" s="7">
        <v>78393822</v>
      </c>
      <c r="AP33" s="7">
        <v>81526050</v>
      </c>
      <c r="AQ33" s="7">
        <v>80490057</v>
      </c>
      <c r="AR33" s="7">
        <v>79206060</v>
      </c>
      <c r="AS33" s="7">
        <v>82123435</v>
      </c>
      <c r="AT33" s="7">
        <v>88910829</v>
      </c>
      <c r="AU33" s="7">
        <v>83699555</v>
      </c>
      <c r="AV33" s="7">
        <v>93415679</v>
      </c>
      <c r="AW33" s="7">
        <v>95187185</v>
      </c>
      <c r="AX33" s="7">
        <v>102319434</v>
      </c>
      <c r="AY33" s="7">
        <v>109025002</v>
      </c>
      <c r="AZ33" s="7">
        <v>113161260</v>
      </c>
      <c r="BA33" s="7">
        <v>122366725</v>
      </c>
      <c r="BB33" s="7">
        <v>124865309</v>
      </c>
      <c r="BC33" s="7">
        <v>127281365</v>
      </c>
      <c r="BD33" s="7">
        <v>124152487</v>
      </c>
      <c r="BE33" s="7">
        <v>130171958</v>
      </c>
      <c r="BF33" s="11">
        <v>148421130</v>
      </c>
      <c r="BG33" s="11">
        <v>147968795</v>
      </c>
      <c r="BH33" s="11">
        <v>148183780</v>
      </c>
      <c r="BI33" s="54">
        <v>154989672</v>
      </c>
      <c r="BJ33" s="54">
        <v>159976095</v>
      </c>
      <c r="BK33" s="54">
        <v>151754403</v>
      </c>
      <c r="BL33" s="54">
        <v>152191680</v>
      </c>
    </row>
    <row r="34" spans="3:64" ht="12.75" customHeight="1" x14ac:dyDescent="0.35">
      <c r="C34" s="9" t="s">
        <v>63</v>
      </c>
      <c r="D34" s="7">
        <v>1509061</v>
      </c>
      <c r="E34" s="7">
        <v>1673393</v>
      </c>
      <c r="F34" s="7">
        <v>1868097</v>
      </c>
      <c r="G34" s="7">
        <v>2146954</v>
      </c>
      <c r="H34" s="7">
        <v>2311117</v>
      </c>
      <c r="I34" s="7">
        <v>2615293</v>
      </c>
      <c r="J34" s="7">
        <v>3051943</v>
      </c>
      <c r="K34" s="7">
        <v>3553601</v>
      </c>
      <c r="L34" s="7">
        <v>3852970</v>
      </c>
      <c r="M34" s="7">
        <v>4532871</v>
      </c>
      <c r="N34" s="7">
        <v>5303116</v>
      </c>
      <c r="O34" s="7">
        <v>6070545</v>
      </c>
      <c r="P34" s="7">
        <v>6591759</v>
      </c>
      <c r="Q34" s="7">
        <v>7827546</v>
      </c>
      <c r="R34" s="7">
        <v>9515860</v>
      </c>
      <c r="S34" s="7">
        <v>10680641</v>
      </c>
      <c r="T34" s="7">
        <v>12115639</v>
      </c>
      <c r="U34" s="7">
        <v>13338805</v>
      </c>
      <c r="V34" s="7">
        <v>14707824</v>
      </c>
      <c r="W34" s="7">
        <v>17842439</v>
      </c>
      <c r="X34" s="7">
        <v>19511718</v>
      </c>
      <c r="Y34" s="7">
        <v>21010020</v>
      </c>
      <c r="Z34" s="7">
        <v>20309620</v>
      </c>
      <c r="AA34" s="7">
        <v>19156137</v>
      </c>
      <c r="AB34" s="7">
        <v>17868609</v>
      </c>
      <c r="AC34" s="7">
        <v>13833717</v>
      </c>
      <c r="AD34" s="7">
        <v>10198209</v>
      </c>
      <c r="AE34" s="7">
        <v>9279862</v>
      </c>
      <c r="AF34" s="7">
        <v>8674622</v>
      </c>
      <c r="AG34" s="7">
        <v>9444862</v>
      </c>
      <c r="AH34" s="7">
        <v>9745477</v>
      </c>
      <c r="AI34" s="7">
        <v>10115291</v>
      </c>
      <c r="AJ34" s="7">
        <v>10237792</v>
      </c>
      <c r="AK34" s="7">
        <v>10429835</v>
      </c>
      <c r="AL34" s="7">
        <v>11063985</v>
      </c>
      <c r="AM34" s="7">
        <v>12342519</v>
      </c>
      <c r="AN34" s="7">
        <v>13877867</v>
      </c>
      <c r="AO34" s="7">
        <v>14844151</v>
      </c>
      <c r="AP34" s="7">
        <v>16382637</v>
      </c>
      <c r="AQ34" s="7">
        <v>15509734</v>
      </c>
      <c r="AR34" s="7">
        <v>16687385</v>
      </c>
      <c r="AS34" s="7">
        <v>20000000</v>
      </c>
      <c r="AT34" s="7">
        <v>20491000</v>
      </c>
      <c r="AU34" s="7">
        <v>20167247</v>
      </c>
      <c r="AV34" s="7">
        <v>22040316</v>
      </c>
      <c r="AW34" s="7">
        <v>24052920</v>
      </c>
      <c r="AX34" s="7">
        <v>26965061</v>
      </c>
      <c r="AY34" s="7">
        <v>31421824</v>
      </c>
      <c r="AZ34" s="7">
        <v>36023495</v>
      </c>
      <c r="BA34" s="7">
        <v>38986948</v>
      </c>
      <c r="BB34" s="7">
        <v>39230652</v>
      </c>
      <c r="BC34" s="7">
        <v>41085284</v>
      </c>
      <c r="BD34" s="7">
        <v>42679741</v>
      </c>
      <c r="BE34" s="7">
        <v>44015862</v>
      </c>
      <c r="BF34" s="11">
        <v>47887186</v>
      </c>
      <c r="BG34" s="11">
        <v>48283041</v>
      </c>
      <c r="BH34" s="11">
        <v>49376260</v>
      </c>
      <c r="BI34" s="54">
        <v>51180555</v>
      </c>
      <c r="BJ34" s="54">
        <v>75652929.743461132</v>
      </c>
      <c r="BK34" s="54">
        <v>77089686.20709078</v>
      </c>
      <c r="BL34" s="54">
        <f>BK34/$BK$33*$BL$33</f>
        <v>77311818.455310151</v>
      </c>
    </row>
    <row r="35" spans="3:64" ht="12.75" customHeight="1" x14ac:dyDescent="0.35">
      <c r="C35" s="9" t="s">
        <v>70</v>
      </c>
      <c r="D35" s="7">
        <v>369168</v>
      </c>
      <c r="E35" s="7">
        <v>436551</v>
      </c>
      <c r="F35" s="7">
        <v>489448</v>
      </c>
      <c r="G35" s="7">
        <v>522531</v>
      </c>
      <c r="H35" s="7">
        <v>566642</v>
      </c>
      <c r="I35" s="7">
        <v>630978</v>
      </c>
      <c r="J35" s="7">
        <v>648961</v>
      </c>
      <c r="K35" s="7">
        <v>702280</v>
      </c>
      <c r="L35" s="7">
        <v>723062</v>
      </c>
      <c r="M35" s="7">
        <v>690893</v>
      </c>
      <c r="N35" s="7">
        <v>715373</v>
      </c>
      <c r="O35" s="7">
        <v>697695</v>
      </c>
      <c r="P35" s="7">
        <v>710248</v>
      </c>
      <c r="Q35" s="7">
        <v>802512</v>
      </c>
      <c r="R35" s="7">
        <v>960889</v>
      </c>
      <c r="S35" s="7">
        <v>1639435</v>
      </c>
      <c r="T35" s="7">
        <v>1745859</v>
      </c>
      <c r="U35" s="7">
        <v>2937219</v>
      </c>
      <c r="V35" s="7">
        <v>5433200</v>
      </c>
      <c r="W35" s="7">
        <v>8792794</v>
      </c>
      <c r="X35" s="7">
        <v>10827139</v>
      </c>
      <c r="Y35" s="7">
        <v>13716495</v>
      </c>
      <c r="Z35" s="7">
        <v>14008779</v>
      </c>
      <c r="AA35" s="7">
        <v>13877781</v>
      </c>
      <c r="AB35" s="7">
        <v>14832430</v>
      </c>
      <c r="AC35" s="7">
        <v>15884319</v>
      </c>
      <c r="AD35" s="7">
        <v>15572185</v>
      </c>
      <c r="AE35" s="7">
        <v>15246835</v>
      </c>
      <c r="AF35" s="7">
        <v>13925583</v>
      </c>
      <c r="AG35" s="7">
        <v>11705845</v>
      </c>
      <c r="AH35" s="7">
        <v>10119848</v>
      </c>
      <c r="AI35" s="7">
        <v>8865776</v>
      </c>
      <c r="AJ35" s="7">
        <v>7711693</v>
      </c>
      <c r="AK35" s="7">
        <v>6735161</v>
      </c>
      <c r="AL35" s="7">
        <v>6498477</v>
      </c>
      <c r="AM35" s="7">
        <v>5496596</v>
      </c>
      <c r="AN35" s="7">
        <v>4983948</v>
      </c>
      <c r="AO35" s="7">
        <v>4549888</v>
      </c>
      <c r="AP35" s="7">
        <v>4245007</v>
      </c>
      <c r="AQ35" s="7">
        <v>4263493</v>
      </c>
      <c r="AR35" s="7">
        <v>4208278</v>
      </c>
      <c r="AS35" s="7">
        <v>4150979</v>
      </c>
      <c r="AT35" s="7">
        <v>3973000</v>
      </c>
      <c r="AU35" s="7">
        <v>3646000</v>
      </c>
      <c r="AV35" s="7">
        <v>3244000</v>
      </c>
      <c r="AW35" s="7">
        <v>3008000</v>
      </c>
      <c r="AX35" s="7">
        <v>2734000</v>
      </c>
      <c r="AY35" s="7">
        <v>3117195</v>
      </c>
      <c r="AZ35" s="7">
        <v>2972189</v>
      </c>
      <c r="BA35" s="7">
        <v>3344724</v>
      </c>
      <c r="BB35" s="7">
        <v>3642459</v>
      </c>
      <c r="BC35" s="7">
        <v>3545409</v>
      </c>
      <c r="BD35" s="7">
        <v>3355025</v>
      </c>
      <c r="BE35" s="7">
        <v>2836595</v>
      </c>
      <c r="BF35" s="11">
        <v>3550210</v>
      </c>
      <c r="BG35" s="11">
        <v>3748543</v>
      </c>
      <c r="BH35" s="11">
        <v>3783890</v>
      </c>
      <c r="BI35" s="54">
        <v>3958398</v>
      </c>
      <c r="BJ35" s="54">
        <v>52827167.276234545</v>
      </c>
      <c r="BK35" s="54">
        <v>53830430.128007114</v>
      </c>
      <c r="BL35" s="54">
        <f>BK35/$BK$33*$BL$33</f>
        <v>53985541.337499239</v>
      </c>
    </row>
    <row r="36" spans="3:64" ht="12.75" customHeight="1" x14ac:dyDescent="0.35">
      <c r="C36" s="9" t="s">
        <v>65</v>
      </c>
      <c r="D36" s="7">
        <v>4716945</v>
      </c>
      <c r="E36" s="7">
        <v>5023481</v>
      </c>
      <c r="F36" s="7">
        <v>5650609</v>
      </c>
      <c r="G36" s="7">
        <v>6286305</v>
      </c>
      <c r="H36" s="7">
        <v>6605571</v>
      </c>
      <c r="I36" s="7">
        <v>7254628</v>
      </c>
      <c r="J36" s="7">
        <v>8064148</v>
      </c>
      <c r="K36" s="7">
        <v>8761610</v>
      </c>
      <c r="L36" s="7">
        <v>9185089</v>
      </c>
      <c r="M36" s="7">
        <v>9761598</v>
      </c>
      <c r="N36" s="7">
        <v>10491171</v>
      </c>
      <c r="O36" s="7">
        <v>11810931</v>
      </c>
      <c r="P36" s="7">
        <v>13527275</v>
      </c>
      <c r="Q36" s="7">
        <v>16222596</v>
      </c>
      <c r="R36" s="7">
        <v>17234913</v>
      </c>
      <c r="S36" s="7">
        <v>19050762</v>
      </c>
      <c r="T36" s="7">
        <v>22001974</v>
      </c>
      <c r="U36" s="7">
        <v>24294841</v>
      </c>
      <c r="V36" s="7">
        <v>26717825</v>
      </c>
      <c r="W36" s="7">
        <v>29327405</v>
      </c>
      <c r="X36" s="7">
        <v>29985795</v>
      </c>
      <c r="Y36" s="7">
        <v>31214694</v>
      </c>
      <c r="Z36" s="7">
        <v>34322015</v>
      </c>
      <c r="AA36" s="7">
        <v>37075109</v>
      </c>
      <c r="AB36" s="7">
        <v>37618984</v>
      </c>
      <c r="AC36" s="7">
        <v>33737631</v>
      </c>
      <c r="AD36" s="7">
        <v>29678316</v>
      </c>
      <c r="AE36" s="7">
        <v>27588797</v>
      </c>
      <c r="AF36" s="7">
        <v>28308722</v>
      </c>
      <c r="AG36" s="7">
        <v>29243276</v>
      </c>
      <c r="AH36" s="7">
        <v>31267500</v>
      </c>
      <c r="AI36" s="7">
        <v>32854335</v>
      </c>
      <c r="AJ36" s="7">
        <v>32911989</v>
      </c>
      <c r="AK36" s="7">
        <v>34938855</v>
      </c>
      <c r="AL36" s="7">
        <v>36729740</v>
      </c>
      <c r="AM36" s="7">
        <v>37748207</v>
      </c>
      <c r="AN36" s="7">
        <v>38368022</v>
      </c>
      <c r="AO36" s="7">
        <v>41049702</v>
      </c>
      <c r="AP36" s="7">
        <v>42188408</v>
      </c>
      <c r="AQ36" s="7">
        <v>41351980</v>
      </c>
      <c r="AR36" s="7">
        <v>44854281</v>
      </c>
      <c r="AS36" s="7">
        <v>45025160</v>
      </c>
      <c r="AT36" s="7">
        <v>44752500</v>
      </c>
      <c r="AU36" s="7">
        <v>44479303</v>
      </c>
      <c r="AV36" s="7">
        <v>46544934</v>
      </c>
      <c r="AW36" s="7">
        <v>48650364</v>
      </c>
      <c r="AX36" s="7">
        <v>48372335</v>
      </c>
      <c r="AY36" s="7">
        <v>54001860</v>
      </c>
      <c r="AZ36" s="7">
        <v>56307741</v>
      </c>
      <c r="BA36" s="7">
        <v>57155563</v>
      </c>
      <c r="BB36" s="7">
        <v>56176988</v>
      </c>
      <c r="BC36" s="7">
        <v>59189718</v>
      </c>
      <c r="BD36" s="7">
        <v>59878041</v>
      </c>
      <c r="BE36" s="7">
        <v>63720321</v>
      </c>
      <c r="BF36" s="11">
        <v>70737959</v>
      </c>
      <c r="BG36" s="11">
        <v>73177901</v>
      </c>
      <c r="BH36" s="11">
        <v>73233553</v>
      </c>
      <c r="BI36" s="54">
        <v>73294843</v>
      </c>
      <c r="BJ36" s="54">
        <v>4085750.0136900092</v>
      </c>
      <c r="BK36" s="54">
        <v>4163344.2028489746</v>
      </c>
      <c r="BL36" s="54">
        <f>BK36/$BK$33*$BL$33</f>
        <v>4175340.7882988821</v>
      </c>
    </row>
    <row r="37" spans="3:64" ht="12.75" customHeight="1" x14ac:dyDescent="0.35">
      <c r="C37" s="9" t="s">
        <v>67</v>
      </c>
      <c r="D37" s="7">
        <v>4540901</v>
      </c>
      <c r="E37" s="7">
        <v>4686498</v>
      </c>
      <c r="F37" s="7">
        <v>5168802</v>
      </c>
      <c r="G37" s="7">
        <v>5623796</v>
      </c>
      <c r="H37" s="7">
        <v>5823604</v>
      </c>
      <c r="I37" s="7">
        <v>6393999</v>
      </c>
      <c r="J37" s="7">
        <v>6762001</v>
      </c>
      <c r="K37" s="7">
        <v>6575100</v>
      </c>
      <c r="L37" s="7">
        <v>5431198</v>
      </c>
      <c r="M37" s="7">
        <v>5019600</v>
      </c>
      <c r="N37" s="7">
        <v>4752999</v>
      </c>
      <c r="O37" s="7">
        <v>5419400</v>
      </c>
      <c r="P37" s="7">
        <v>5890780</v>
      </c>
      <c r="Q37" s="7">
        <v>6727700</v>
      </c>
      <c r="R37" s="7">
        <v>7398021</v>
      </c>
      <c r="S37" s="7">
        <v>8381940</v>
      </c>
      <c r="T37" s="7">
        <v>9789217</v>
      </c>
      <c r="U37" s="7">
        <v>11999118</v>
      </c>
      <c r="V37" s="7">
        <v>13582149</v>
      </c>
      <c r="W37" s="7">
        <v>15779499</v>
      </c>
      <c r="X37" s="7">
        <v>16834950</v>
      </c>
      <c r="Y37" s="7">
        <v>17840998</v>
      </c>
      <c r="Z37" s="7">
        <v>18553499</v>
      </c>
      <c r="AA37" s="7">
        <v>17997751</v>
      </c>
      <c r="AB37" s="7">
        <v>17100000</v>
      </c>
      <c r="AC37" s="7">
        <v>14608892</v>
      </c>
      <c r="AD37" s="7">
        <v>11771450</v>
      </c>
      <c r="AE37" s="7">
        <v>10582049</v>
      </c>
      <c r="AF37" s="7">
        <v>11400000</v>
      </c>
      <c r="AG37" s="7">
        <v>11874999</v>
      </c>
      <c r="AH37" s="7">
        <v>12349997</v>
      </c>
      <c r="AI37" s="7">
        <v>12587500</v>
      </c>
      <c r="AJ37" s="7">
        <v>12825001</v>
      </c>
      <c r="AK37" s="7">
        <v>13774998</v>
      </c>
      <c r="AL37" s="7">
        <v>14725001</v>
      </c>
      <c r="AM37" s="7">
        <v>15674997</v>
      </c>
      <c r="AN37" s="7">
        <v>16920683</v>
      </c>
      <c r="AO37" s="7">
        <v>17950081</v>
      </c>
      <c r="AP37" s="7">
        <v>18709998</v>
      </c>
      <c r="AQ37" s="7">
        <v>19364850</v>
      </c>
      <c r="AR37" s="7">
        <v>13456116</v>
      </c>
      <c r="AS37" s="7">
        <v>12947295</v>
      </c>
      <c r="AT37" s="7">
        <v>19694329</v>
      </c>
      <c r="AU37" s="7">
        <v>15407005</v>
      </c>
      <c r="AV37" s="7">
        <v>21586429</v>
      </c>
      <c r="AW37" s="7">
        <v>19475901</v>
      </c>
      <c r="AX37" s="7">
        <v>24248038</v>
      </c>
      <c r="AY37" s="7">
        <v>20484123</v>
      </c>
      <c r="AZ37" s="7">
        <v>17857835</v>
      </c>
      <c r="BA37" s="7">
        <v>22879490</v>
      </c>
      <c r="BB37" s="7">
        <v>25815210</v>
      </c>
      <c r="BC37" s="7">
        <v>23460955</v>
      </c>
      <c r="BD37" s="7">
        <v>18239680</v>
      </c>
      <c r="BE37" s="7">
        <v>19599180</v>
      </c>
      <c r="BF37" s="11">
        <v>26245776</v>
      </c>
      <c r="BG37" s="11">
        <v>22759310</v>
      </c>
      <c r="BH37" s="11">
        <v>21790077</v>
      </c>
      <c r="BI37" s="54">
        <v>26555877</v>
      </c>
      <c r="BJ37" s="54">
        <v>27410248.998786934</v>
      </c>
      <c r="BK37" s="54">
        <v>27930808.513828173</v>
      </c>
      <c r="BL37" s="54">
        <f>BK37/$BK$33*$BL$33</f>
        <v>28011290.528933205</v>
      </c>
    </row>
    <row r="38" spans="3:64" ht="12.75" customHeight="1" x14ac:dyDescent="0.3">
      <c r="C38" s="33" t="s">
        <v>100</v>
      </c>
      <c r="D38" s="34">
        <v>1960</v>
      </c>
      <c r="E38" s="34">
        <v>1961</v>
      </c>
      <c r="F38" s="34">
        <v>1962</v>
      </c>
      <c r="G38" s="34">
        <v>1963</v>
      </c>
      <c r="H38" s="34">
        <v>1964</v>
      </c>
      <c r="I38" s="34">
        <v>1965</v>
      </c>
      <c r="J38" s="34">
        <v>1966</v>
      </c>
      <c r="K38" s="34">
        <v>1967</v>
      </c>
      <c r="L38" s="34">
        <v>1968</v>
      </c>
      <c r="M38" s="34">
        <v>1969</v>
      </c>
      <c r="N38" s="34">
        <v>1970</v>
      </c>
      <c r="O38" s="34">
        <v>1971</v>
      </c>
      <c r="P38" s="34">
        <v>1972</v>
      </c>
      <c r="Q38" s="34">
        <v>1973</v>
      </c>
      <c r="R38" s="34">
        <v>1974</v>
      </c>
      <c r="S38" s="34">
        <v>1975</v>
      </c>
      <c r="T38" s="34">
        <v>1976</v>
      </c>
      <c r="U38" s="34">
        <v>1977</v>
      </c>
      <c r="V38" s="34">
        <v>1978</v>
      </c>
      <c r="W38" s="34">
        <v>1979</v>
      </c>
      <c r="X38" s="34">
        <v>1980</v>
      </c>
      <c r="Y38" s="34">
        <v>1981</v>
      </c>
      <c r="Z38" s="34">
        <v>1982</v>
      </c>
      <c r="AA38" s="34">
        <v>1983</v>
      </c>
      <c r="AB38" s="34">
        <v>1984</v>
      </c>
      <c r="AC38" s="34">
        <v>1985</v>
      </c>
      <c r="AD38" s="34">
        <v>1986</v>
      </c>
      <c r="AE38" s="34">
        <v>1987</v>
      </c>
      <c r="AF38" s="34">
        <v>1988</v>
      </c>
      <c r="AG38" s="34">
        <v>1989</v>
      </c>
      <c r="AH38" s="34">
        <v>1990</v>
      </c>
      <c r="AI38" s="34">
        <v>1991</v>
      </c>
      <c r="AJ38" s="34">
        <v>1992</v>
      </c>
      <c r="AK38" s="34">
        <v>1993</v>
      </c>
      <c r="AL38" s="34">
        <v>1994</v>
      </c>
      <c r="AM38" s="34">
        <v>1995</v>
      </c>
      <c r="AN38" s="34">
        <v>1996</v>
      </c>
      <c r="AO38" s="34">
        <v>1997</v>
      </c>
      <c r="AP38" s="34">
        <v>1998</v>
      </c>
      <c r="AQ38" s="34">
        <v>1999</v>
      </c>
      <c r="AR38" s="34">
        <v>2000</v>
      </c>
      <c r="AS38" s="34">
        <v>2001</v>
      </c>
      <c r="AT38" s="34">
        <v>2002</v>
      </c>
      <c r="AU38" s="34">
        <v>2003</v>
      </c>
      <c r="AV38" s="34">
        <v>2004</v>
      </c>
      <c r="AW38" s="34">
        <v>2005</v>
      </c>
      <c r="AX38" s="34">
        <v>2006</v>
      </c>
      <c r="AY38" s="34">
        <v>2007</v>
      </c>
      <c r="AZ38" s="34">
        <v>2008</v>
      </c>
      <c r="BA38" s="34">
        <v>2009</v>
      </c>
      <c r="BB38" s="34">
        <v>2010</v>
      </c>
      <c r="BC38" s="34">
        <v>2011</v>
      </c>
      <c r="BD38" s="34"/>
      <c r="BE38" s="34"/>
      <c r="BF38" s="46"/>
      <c r="BG38" s="55"/>
      <c r="BH38" s="55"/>
      <c r="BI38" s="55"/>
      <c r="BJ38" s="55"/>
      <c r="BK38" s="55"/>
      <c r="BL38" s="55"/>
    </row>
    <row r="39" spans="3:64" ht="12.75" customHeight="1" x14ac:dyDescent="0.3">
      <c r="C39" s="15" t="s">
        <v>71</v>
      </c>
      <c r="D39" s="7">
        <f>D14-D23</f>
        <v>151904472</v>
      </c>
      <c r="E39" s="7">
        <f t="shared" ref="E39:BG39" si="2">E14-E23</f>
        <v>157493415</v>
      </c>
      <c r="F39" s="7">
        <f t="shared" si="2"/>
        <v>162205040</v>
      </c>
      <c r="G39" s="7">
        <f t="shared" si="2"/>
        <v>167134394</v>
      </c>
      <c r="H39" s="7">
        <f t="shared" si="2"/>
        <v>172081037</v>
      </c>
      <c r="I39" s="7">
        <f t="shared" si="2"/>
        <v>185006838</v>
      </c>
      <c r="J39" s="7">
        <f t="shared" si="2"/>
        <v>194799811</v>
      </c>
      <c r="K39" s="7">
        <f t="shared" si="2"/>
        <v>203866586</v>
      </c>
      <c r="L39" s="7">
        <f t="shared" si="2"/>
        <v>213239044</v>
      </c>
      <c r="M39" s="7">
        <f t="shared" si="2"/>
        <v>221402007</v>
      </c>
      <c r="N39" s="7">
        <f t="shared" si="2"/>
        <v>230322008</v>
      </c>
      <c r="O39" s="7">
        <f t="shared" si="2"/>
        <v>248935513</v>
      </c>
      <c r="P39" s="7">
        <f t="shared" si="2"/>
        <v>281833559</v>
      </c>
      <c r="Q39" s="7">
        <f t="shared" si="2"/>
        <v>351725297</v>
      </c>
      <c r="R39" s="7">
        <f t="shared" si="2"/>
        <v>374509083</v>
      </c>
      <c r="S39" s="7">
        <f t="shared" si="2"/>
        <v>427282520</v>
      </c>
      <c r="T39" s="7">
        <f t="shared" si="2"/>
        <v>496579252</v>
      </c>
      <c r="U39" s="7">
        <f t="shared" si="2"/>
        <v>543103738</v>
      </c>
      <c r="V39" s="7">
        <f t="shared" si="2"/>
        <v>653878781</v>
      </c>
      <c r="W39" s="7">
        <f t="shared" si="2"/>
        <v>767162138</v>
      </c>
      <c r="X39" s="7">
        <f t="shared" si="2"/>
        <v>837990159</v>
      </c>
      <c r="Y39" s="7">
        <f t="shared" si="2"/>
        <v>820209991</v>
      </c>
      <c r="Z39" s="7">
        <f t="shared" si="2"/>
        <v>778525420</v>
      </c>
      <c r="AA39" s="7">
        <f t="shared" si="2"/>
        <v>773122345</v>
      </c>
      <c r="AB39" s="7">
        <f t="shared" si="2"/>
        <v>708997897</v>
      </c>
      <c r="AC39" s="7">
        <f t="shared" si="2"/>
        <v>603753369</v>
      </c>
      <c r="AD39" s="7">
        <f t="shared" si="2"/>
        <v>570709437</v>
      </c>
      <c r="AE39" s="7">
        <f t="shared" si="2"/>
        <v>617971250</v>
      </c>
      <c r="AF39" s="7">
        <f t="shared" si="2"/>
        <v>655387313</v>
      </c>
      <c r="AG39" s="7">
        <f t="shared" si="2"/>
        <v>682700656</v>
      </c>
      <c r="AH39" s="7">
        <f t="shared" si="2"/>
        <v>709492710</v>
      </c>
      <c r="AI39" s="7">
        <f t="shared" si="2"/>
        <v>712294769</v>
      </c>
      <c r="AJ39" s="7">
        <f t="shared" si="2"/>
        <v>736197005</v>
      </c>
      <c r="AK39" s="7">
        <f t="shared" si="2"/>
        <v>774863241</v>
      </c>
      <c r="AL39" s="7">
        <f t="shared" si="2"/>
        <v>795795242</v>
      </c>
      <c r="AM39" s="7">
        <f t="shared" si="2"/>
        <v>822755805</v>
      </c>
      <c r="AN39" s="7">
        <f t="shared" si="2"/>
        <v>854343471</v>
      </c>
      <c r="AO39" s="7">
        <f t="shared" si="2"/>
        <v>894373531</v>
      </c>
      <c r="AP39" s="7">
        <f t="shared" si="2"/>
        <v>918728584</v>
      </c>
      <c r="AQ39" s="7">
        <f t="shared" si="2"/>
        <v>971130770</v>
      </c>
      <c r="AR39" s="7">
        <f t="shared" si="2"/>
        <v>1039284942</v>
      </c>
      <c r="AS39" s="7">
        <f t="shared" si="2"/>
        <v>1085261963</v>
      </c>
      <c r="AT39" s="7">
        <f t="shared" si="2"/>
        <v>1063501473</v>
      </c>
      <c r="AU39" s="7">
        <f t="shared" si="2"/>
        <v>1141337841</v>
      </c>
      <c r="AV39" s="7">
        <f t="shared" si="2"/>
        <v>1294375504</v>
      </c>
      <c r="AW39" s="7">
        <f t="shared" si="2"/>
        <v>1500297692</v>
      </c>
      <c r="AX39" s="7">
        <f t="shared" si="2"/>
        <v>1690980120</v>
      </c>
      <c r="AY39" s="7">
        <f t="shared" si="2"/>
        <v>1721207215</v>
      </c>
      <c r="AZ39" s="7">
        <f t="shared" si="2"/>
        <v>1744798785</v>
      </c>
      <c r="BA39" s="7">
        <f t="shared" si="2"/>
        <v>1708566527</v>
      </c>
      <c r="BB39" s="7">
        <f t="shared" si="2"/>
        <v>1891901551</v>
      </c>
      <c r="BC39" s="7">
        <f t="shared" si="2"/>
        <v>2024248045</v>
      </c>
      <c r="BD39" s="7">
        <f t="shared" si="2"/>
        <v>2340716076</v>
      </c>
      <c r="BE39" s="7">
        <f t="shared" si="2"/>
        <v>2460777100</v>
      </c>
      <c r="BF39" s="7">
        <f t="shared" si="2"/>
        <v>2604037113</v>
      </c>
      <c r="BG39" s="7">
        <f t="shared" si="2"/>
        <v>2552915132</v>
      </c>
      <c r="BH39" s="7">
        <v>2582345250</v>
      </c>
      <c r="BI39" s="7">
        <v>2600006605</v>
      </c>
      <c r="BJ39" s="7">
        <v>2621909633</v>
      </c>
      <c r="BK39" s="7">
        <v>2650730378</v>
      </c>
      <c r="BL39" s="7">
        <f>BL14-BL23</f>
        <v>2675076114</v>
      </c>
    </row>
    <row r="40" spans="3:64" ht="12.75" customHeight="1" x14ac:dyDescent="0.3">
      <c r="C40" s="15" t="s">
        <v>72</v>
      </c>
      <c r="D40" s="7">
        <f>D24</f>
        <v>11309593</v>
      </c>
      <c r="E40" s="7">
        <f t="shared" ref="E40:BK40" si="3">E24</f>
        <v>12318392</v>
      </c>
      <c r="F40" s="7">
        <f t="shared" si="3"/>
        <v>13488450</v>
      </c>
      <c r="G40" s="7">
        <f t="shared" si="3"/>
        <v>14981360</v>
      </c>
      <c r="H40" s="7">
        <f t="shared" si="3"/>
        <v>16850311</v>
      </c>
      <c r="I40" s="7">
        <f t="shared" si="3"/>
        <v>18915889</v>
      </c>
      <c r="J40" s="7">
        <f t="shared" si="3"/>
        <v>20696043</v>
      </c>
      <c r="K40" s="7">
        <f t="shared" si="3"/>
        <v>22613532</v>
      </c>
      <c r="L40" s="7">
        <f t="shared" si="3"/>
        <v>24729257</v>
      </c>
      <c r="M40" s="7">
        <f t="shared" si="3"/>
        <v>26415866</v>
      </c>
      <c r="N40" s="7">
        <f t="shared" si="3"/>
        <v>27238348</v>
      </c>
      <c r="O40" s="7">
        <f t="shared" si="3"/>
        <v>28826497</v>
      </c>
      <c r="P40" s="7">
        <f t="shared" si="3"/>
        <v>31379625</v>
      </c>
      <c r="Q40" s="7">
        <f t="shared" si="3"/>
        <v>35188298</v>
      </c>
      <c r="R40" s="7">
        <f t="shared" si="3"/>
        <v>39563003</v>
      </c>
      <c r="S40" s="7">
        <f t="shared" si="3"/>
        <v>43750962</v>
      </c>
      <c r="T40" s="7">
        <f t="shared" si="3"/>
        <v>48484701</v>
      </c>
      <c r="U40" s="7">
        <f t="shared" si="3"/>
        <v>55834463</v>
      </c>
      <c r="V40" s="7">
        <f t="shared" si="3"/>
        <v>63424623</v>
      </c>
      <c r="W40" s="7">
        <f t="shared" si="3"/>
        <v>75778090</v>
      </c>
      <c r="X40" s="7">
        <f t="shared" si="3"/>
        <v>85272367</v>
      </c>
      <c r="Y40" s="7">
        <f t="shared" si="3"/>
        <v>93905270</v>
      </c>
      <c r="Z40" s="7">
        <f t="shared" si="3"/>
        <v>96769083</v>
      </c>
      <c r="AA40" s="7">
        <f t="shared" si="3"/>
        <v>98071338</v>
      </c>
      <c r="AB40" s="7">
        <f t="shared" si="3"/>
        <v>101393312</v>
      </c>
      <c r="AC40" s="7">
        <f t="shared" si="3"/>
        <v>94089977</v>
      </c>
      <c r="AD40" s="7">
        <f t="shared" si="3"/>
        <v>84087662</v>
      </c>
      <c r="AE40" s="7">
        <f t="shared" si="3"/>
        <v>75809859</v>
      </c>
      <c r="AF40" s="7">
        <f t="shared" si="3"/>
        <v>70829423</v>
      </c>
      <c r="AG40" s="7">
        <f t="shared" si="3"/>
        <v>68761420</v>
      </c>
      <c r="AH40" s="7">
        <f t="shared" si="3"/>
        <v>67632973</v>
      </c>
      <c r="AI40" s="7">
        <f t="shared" si="3"/>
        <v>67449880</v>
      </c>
      <c r="AJ40" s="7">
        <f t="shared" si="3"/>
        <v>67879337</v>
      </c>
      <c r="AK40" s="7">
        <f t="shared" si="3"/>
        <v>68432731</v>
      </c>
      <c r="AL40" s="7">
        <f t="shared" si="3"/>
        <v>69911852</v>
      </c>
      <c r="AM40" s="7">
        <f t="shared" si="3"/>
        <v>71722937</v>
      </c>
      <c r="AN40" s="7">
        <f t="shared" si="3"/>
        <v>74422235</v>
      </c>
      <c r="AO40" s="7">
        <f t="shared" si="3"/>
        <v>78513555</v>
      </c>
      <c r="AP40" s="7">
        <f t="shared" si="3"/>
        <v>83100263</v>
      </c>
      <c r="AQ40" s="7">
        <f t="shared" si="3"/>
        <v>87206087</v>
      </c>
      <c r="AR40" s="7">
        <f t="shared" si="3"/>
        <v>84723763</v>
      </c>
      <c r="AS40" s="7">
        <f t="shared" si="3"/>
        <v>88541011</v>
      </c>
      <c r="AT40" s="7">
        <f t="shared" si="3"/>
        <v>98118184</v>
      </c>
      <c r="AU40" s="7">
        <f t="shared" si="3"/>
        <v>97396385</v>
      </c>
      <c r="AV40" s="7">
        <f t="shared" si="3"/>
        <v>104161951</v>
      </c>
      <c r="AW40" s="7">
        <f t="shared" si="3"/>
        <v>113886209</v>
      </c>
      <c r="AX40" s="7">
        <f t="shared" si="3"/>
        <v>113365478</v>
      </c>
      <c r="AY40" s="7">
        <f t="shared" si="3"/>
        <v>131710955</v>
      </c>
      <c r="AZ40" s="7">
        <f t="shared" si="3"/>
        <v>147901855</v>
      </c>
      <c r="BA40" s="7">
        <f t="shared" si="3"/>
        <v>145979853</v>
      </c>
      <c r="BB40" s="7">
        <f t="shared" si="3"/>
        <v>154065225</v>
      </c>
      <c r="BC40" s="7">
        <f t="shared" si="3"/>
        <v>167190768</v>
      </c>
      <c r="BD40" s="7">
        <f t="shared" si="3"/>
        <v>173368636</v>
      </c>
      <c r="BE40" s="7">
        <f t="shared" si="3"/>
        <v>185160530</v>
      </c>
      <c r="BF40" s="7">
        <f t="shared" si="3"/>
        <v>196780224</v>
      </c>
      <c r="BG40" s="7">
        <f t="shared" si="3"/>
        <v>208769246</v>
      </c>
      <c r="BH40" s="7">
        <f t="shared" si="3"/>
        <v>225980433</v>
      </c>
      <c r="BI40" s="7">
        <f t="shared" si="3"/>
        <v>238058397</v>
      </c>
      <c r="BJ40" s="7">
        <f t="shared" si="3"/>
        <v>250866892</v>
      </c>
      <c r="BK40" s="7">
        <f t="shared" si="3"/>
        <v>266840441</v>
      </c>
      <c r="BL40" s="7">
        <f>BL24</f>
        <v>281559130</v>
      </c>
    </row>
    <row r="41" spans="3:64" ht="12.75" customHeight="1" x14ac:dyDescent="0.3">
      <c r="C41" s="8" t="s">
        <v>73</v>
      </c>
      <c r="D41" s="7">
        <f>D33</f>
        <v>11136073</v>
      </c>
      <c r="E41" s="7">
        <f t="shared" ref="E41:BK41" si="4">E33</f>
        <v>11819926</v>
      </c>
      <c r="F41" s="7">
        <f t="shared" si="4"/>
        <v>13176959</v>
      </c>
      <c r="G41" s="7">
        <f t="shared" si="4"/>
        <v>14579582</v>
      </c>
      <c r="H41" s="7">
        <f t="shared" si="4"/>
        <v>15306930</v>
      </c>
      <c r="I41" s="7">
        <f t="shared" si="4"/>
        <v>16894897</v>
      </c>
      <c r="J41" s="7">
        <f t="shared" si="4"/>
        <v>18527052</v>
      </c>
      <c r="K41" s="7">
        <f t="shared" si="4"/>
        <v>19592588</v>
      </c>
      <c r="L41" s="7">
        <f t="shared" si="4"/>
        <v>19192320</v>
      </c>
      <c r="M41" s="7">
        <f t="shared" si="4"/>
        <v>20004960</v>
      </c>
      <c r="N41" s="7">
        <f t="shared" si="4"/>
        <v>21262659</v>
      </c>
      <c r="O41" s="7">
        <f t="shared" si="4"/>
        <v>23998571</v>
      </c>
      <c r="P41" s="7">
        <f t="shared" si="4"/>
        <v>26720062</v>
      </c>
      <c r="Q41" s="7">
        <f t="shared" si="4"/>
        <v>31580354</v>
      </c>
      <c r="R41" s="7">
        <f t="shared" si="4"/>
        <v>35109684</v>
      </c>
      <c r="S41" s="7">
        <f t="shared" si="4"/>
        <v>39752777</v>
      </c>
      <c r="T41" s="7">
        <f t="shared" si="4"/>
        <v>45652689</v>
      </c>
      <c r="U41" s="7">
        <f t="shared" si="4"/>
        <v>52569982</v>
      </c>
      <c r="V41" s="7">
        <f t="shared" si="4"/>
        <v>60440998</v>
      </c>
      <c r="W41" s="7">
        <f t="shared" si="4"/>
        <v>71742137</v>
      </c>
      <c r="X41" s="7">
        <f t="shared" si="4"/>
        <v>77159601</v>
      </c>
      <c r="Y41" s="7">
        <f t="shared" si="4"/>
        <v>83782208</v>
      </c>
      <c r="Z41" s="7">
        <f t="shared" si="4"/>
        <v>87193913</v>
      </c>
      <c r="AA41" s="7">
        <f t="shared" si="4"/>
        <v>88106779</v>
      </c>
      <c r="AB41" s="7">
        <f t="shared" si="4"/>
        <v>87420023</v>
      </c>
      <c r="AC41" s="7">
        <f t="shared" si="4"/>
        <v>78064559</v>
      </c>
      <c r="AD41" s="7">
        <f t="shared" si="4"/>
        <v>67220161</v>
      </c>
      <c r="AE41" s="7">
        <f t="shared" si="4"/>
        <v>62697543</v>
      </c>
      <c r="AF41" s="7">
        <f t="shared" si="4"/>
        <v>62308927</v>
      </c>
      <c r="AG41" s="7">
        <f t="shared" si="4"/>
        <v>62268982</v>
      </c>
      <c r="AH41" s="7">
        <f t="shared" si="4"/>
        <v>63482823</v>
      </c>
      <c r="AI41" s="7">
        <f t="shared" si="4"/>
        <v>64422903</v>
      </c>
      <c r="AJ41" s="7">
        <f t="shared" si="4"/>
        <v>63686475</v>
      </c>
      <c r="AK41" s="7">
        <f t="shared" si="4"/>
        <v>65878849</v>
      </c>
      <c r="AL41" s="7">
        <f t="shared" si="4"/>
        <v>69017203</v>
      </c>
      <c r="AM41" s="7">
        <f t="shared" si="4"/>
        <v>71262319</v>
      </c>
      <c r="AN41" s="7">
        <f t="shared" si="4"/>
        <v>74150521</v>
      </c>
      <c r="AO41" s="7">
        <f t="shared" si="4"/>
        <v>78393822</v>
      </c>
      <c r="AP41" s="7">
        <f t="shared" si="4"/>
        <v>81526050</v>
      </c>
      <c r="AQ41" s="7">
        <f t="shared" si="4"/>
        <v>80490057</v>
      </c>
      <c r="AR41" s="7">
        <f t="shared" si="4"/>
        <v>79206060</v>
      </c>
      <c r="AS41" s="7">
        <f t="shared" si="4"/>
        <v>82123435</v>
      </c>
      <c r="AT41" s="7">
        <f t="shared" si="4"/>
        <v>88910829</v>
      </c>
      <c r="AU41" s="7">
        <f t="shared" si="4"/>
        <v>83699555</v>
      </c>
      <c r="AV41" s="7">
        <f t="shared" si="4"/>
        <v>93415679</v>
      </c>
      <c r="AW41" s="7">
        <f t="shared" si="4"/>
        <v>95187185</v>
      </c>
      <c r="AX41" s="7">
        <f t="shared" si="4"/>
        <v>102319434</v>
      </c>
      <c r="AY41" s="7">
        <f t="shared" si="4"/>
        <v>109025002</v>
      </c>
      <c r="AZ41" s="7">
        <f t="shared" si="4"/>
        <v>113161260</v>
      </c>
      <c r="BA41" s="7">
        <f t="shared" si="4"/>
        <v>122366725</v>
      </c>
      <c r="BB41" s="7">
        <f t="shared" si="4"/>
        <v>124865309</v>
      </c>
      <c r="BC41" s="7">
        <f t="shared" si="4"/>
        <v>127281365</v>
      </c>
      <c r="BD41" s="7">
        <f t="shared" si="4"/>
        <v>124152487</v>
      </c>
      <c r="BE41" s="7">
        <f t="shared" si="4"/>
        <v>130171958</v>
      </c>
      <c r="BF41" s="7">
        <f t="shared" si="4"/>
        <v>148421130</v>
      </c>
      <c r="BG41" s="7">
        <f t="shared" si="4"/>
        <v>147968795</v>
      </c>
      <c r="BH41" s="7">
        <f t="shared" si="4"/>
        <v>148183780</v>
      </c>
      <c r="BI41" s="7">
        <f t="shared" si="4"/>
        <v>154989672</v>
      </c>
      <c r="BJ41" s="7">
        <f t="shared" si="4"/>
        <v>159976095</v>
      </c>
      <c r="BK41" s="7">
        <f t="shared" si="4"/>
        <v>151754403</v>
      </c>
      <c r="BL41" s="7">
        <f>BL33</f>
        <v>152191680</v>
      </c>
    </row>
    <row r="42" spans="3:64" ht="12.75" customHeight="1" x14ac:dyDescent="0.3">
      <c r="C42" s="15" t="s">
        <v>74</v>
      </c>
      <c r="D42" s="7">
        <f>D14</f>
        <v>174350138</v>
      </c>
      <c r="E42" s="7">
        <f t="shared" ref="E42:BK42" si="5">E14</f>
        <v>181631733</v>
      </c>
      <c r="F42" s="7">
        <f t="shared" si="5"/>
        <v>188870449</v>
      </c>
      <c r="G42" s="7">
        <f t="shared" si="5"/>
        <v>196695336</v>
      </c>
      <c r="H42" s="7">
        <f t="shared" si="5"/>
        <v>204238278</v>
      </c>
      <c r="I42" s="7">
        <f t="shared" si="5"/>
        <v>220817624</v>
      </c>
      <c r="J42" s="7">
        <f t="shared" si="5"/>
        <v>234022906</v>
      </c>
      <c r="K42" s="7">
        <f t="shared" si="5"/>
        <v>246072706</v>
      </c>
      <c r="L42" s="7">
        <f t="shared" si="5"/>
        <v>257160621</v>
      </c>
      <c r="M42" s="7">
        <f t="shared" si="5"/>
        <v>267822833</v>
      </c>
      <c r="N42" s="7">
        <f t="shared" si="5"/>
        <v>278823015</v>
      </c>
      <c r="O42" s="7">
        <f t="shared" si="5"/>
        <v>301760581</v>
      </c>
      <c r="P42" s="7">
        <f t="shared" si="5"/>
        <v>339933247</v>
      </c>
      <c r="Q42" s="7">
        <f t="shared" si="5"/>
        <v>418493949</v>
      </c>
      <c r="R42" s="7">
        <f t="shared" si="5"/>
        <v>449181770</v>
      </c>
      <c r="S42" s="7">
        <f t="shared" si="5"/>
        <v>510786259</v>
      </c>
      <c r="T42" s="7">
        <f t="shared" si="5"/>
        <v>590716642</v>
      </c>
      <c r="U42" s="7">
        <f t="shared" si="5"/>
        <v>651508183</v>
      </c>
      <c r="V42" s="7">
        <f t="shared" si="5"/>
        <v>777744402</v>
      </c>
      <c r="W42" s="7">
        <f t="shared" si="5"/>
        <v>914682365</v>
      </c>
      <c r="X42" s="7">
        <f t="shared" si="5"/>
        <v>1000422127</v>
      </c>
      <c r="Y42" s="7">
        <f t="shared" si="5"/>
        <v>997897469</v>
      </c>
      <c r="Z42" s="7">
        <f t="shared" si="5"/>
        <v>962488416</v>
      </c>
      <c r="AA42" s="7">
        <f t="shared" si="5"/>
        <v>959300462</v>
      </c>
      <c r="AB42" s="7">
        <f t="shared" si="5"/>
        <v>897811233</v>
      </c>
      <c r="AC42" s="7">
        <f t="shared" si="5"/>
        <v>775907905</v>
      </c>
      <c r="AD42" s="7">
        <f t="shared" si="5"/>
        <v>722017259</v>
      </c>
      <c r="AE42" s="7">
        <f t="shared" si="5"/>
        <v>756478652</v>
      </c>
      <c r="AF42" s="7">
        <f t="shared" si="5"/>
        <v>788525662</v>
      </c>
      <c r="AG42" s="7">
        <f t="shared" si="5"/>
        <v>813731058</v>
      </c>
      <c r="AH42" s="7">
        <f t="shared" si="5"/>
        <v>840608505</v>
      </c>
      <c r="AI42" s="7">
        <f t="shared" si="5"/>
        <v>844167552</v>
      </c>
      <c r="AJ42" s="7">
        <f t="shared" si="5"/>
        <v>867762818</v>
      </c>
      <c r="AK42" s="7">
        <f t="shared" si="5"/>
        <v>909174821</v>
      </c>
      <c r="AL42" s="7">
        <f t="shared" si="5"/>
        <v>934724297</v>
      </c>
      <c r="AM42" s="7">
        <f t="shared" si="5"/>
        <v>965741060</v>
      </c>
      <c r="AN42" s="7">
        <f t="shared" si="5"/>
        <v>1002916227</v>
      </c>
      <c r="AO42" s="7">
        <f t="shared" si="5"/>
        <v>1051280908</v>
      </c>
      <c r="AP42" s="7">
        <f t="shared" si="5"/>
        <v>1083354897</v>
      </c>
      <c r="AQ42" s="7">
        <f t="shared" si="5"/>
        <v>1138826915</v>
      </c>
      <c r="AR42" s="7">
        <f t="shared" si="5"/>
        <v>1203214765</v>
      </c>
      <c r="AS42" s="7">
        <f t="shared" si="5"/>
        <v>1255926409</v>
      </c>
      <c r="AT42" s="7">
        <f t="shared" si="5"/>
        <v>1250530486</v>
      </c>
      <c r="AU42" s="7">
        <f t="shared" si="5"/>
        <v>1322433781</v>
      </c>
      <c r="AV42" s="7">
        <f t="shared" si="5"/>
        <v>1491953134</v>
      </c>
      <c r="AW42" s="7">
        <f t="shared" si="5"/>
        <v>1709371086</v>
      </c>
      <c r="AX42" s="7">
        <f t="shared" si="5"/>
        <v>1906665033</v>
      </c>
      <c r="AY42" s="7">
        <f t="shared" si="5"/>
        <v>1961943172</v>
      </c>
      <c r="AZ42" s="7">
        <f t="shared" si="5"/>
        <v>2005861900</v>
      </c>
      <c r="BA42" s="7">
        <f t="shared" si="5"/>
        <v>1976913105</v>
      </c>
      <c r="BB42" s="7">
        <f t="shared" si="5"/>
        <v>2170832085</v>
      </c>
      <c r="BC42" s="7">
        <f t="shared" si="5"/>
        <v>2318720178</v>
      </c>
      <c r="BD42" s="7">
        <f t="shared" si="5"/>
        <v>2638237199</v>
      </c>
      <c r="BE42" s="7">
        <f t="shared" si="5"/>
        <v>2776109588</v>
      </c>
      <c r="BF42" s="7">
        <f t="shared" si="5"/>
        <v>2949238467</v>
      </c>
      <c r="BG42" s="7">
        <f t="shared" si="5"/>
        <v>2909653173</v>
      </c>
      <c r="BH42" s="7">
        <f t="shared" si="5"/>
        <v>2956537719</v>
      </c>
      <c r="BI42" s="7">
        <f t="shared" si="5"/>
        <v>2993054674</v>
      </c>
      <c r="BJ42" s="7">
        <f t="shared" si="5"/>
        <v>3032752620</v>
      </c>
      <c r="BK42" s="7">
        <f t="shared" si="5"/>
        <v>3075150919</v>
      </c>
      <c r="BL42" s="7">
        <f>BL14</f>
        <v>3108826924</v>
      </c>
    </row>
    <row r="43" spans="3:64" ht="12.75" customHeight="1" x14ac:dyDescent="0.3">
      <c r="C43" s="15" t="s">
        <v>75</v>
      </c>
      <c r="D43" s="28">
        <v>1960</v>
      </c>
      <c r="E43" s="28">
        <v>1961</v>
      </c>
      <c r="F43" s="28">
        <v>1962</v>
      </c>
      <c r="G43" s="28">
        <v>1963</v>
      </c>
      <c r="H43" s="28">
        <v>1964</v>
      </c>
      <c r="I43" s="28">
        <v>1965</v>
      </c>
      <c r="J43" s="28">
        <v>1966</v>
      </c>
      <c r="K43" s="28">
        <v>1967</v>
      </c>
      <c r="L43" s="28">
        <v>1968</v>
      </c>
      <c r="M43" s="28">
        <v>1969</v>
      </c>
      <c r="N43" s="28">
        <v>1970</v>
      </c>
      <c r="O43" s="28">
        <v>1971</v>
      </c>
      <c r="P43" s="28">
        <v>1972</v>
      </c>
      <c r="Q43" s="28">
        <v>1973</v>
      </c>
      <c r="R43" s="28">
        <v>1974</v>
      </c>
      <c r="S43" s="28">
        <v>1975</v>
      </c>
      <c r="T43" s="28">
        <v>1976</v>
      </c>
      <c r="U43" s="28">
        <v>1977</v>
      </c>
      <c r="V43" s="28">
        <v>1978</v>
      </c>
      <c r="W43" s="28">
        <v>1979</v>
      </c>
      <c r="X43" s="28">
        <v>1980</v>
      </c>
      <c r="Y43" s="28">
        <v>1981</v>
      </c>
      <c r="Z43" s="28">
        <v>1982</v>
      </c>
      <c r="AA43" s="28">
        <v>1983</v>
      </c>
      <c r="AB43" s="28">
        <v>1984</v>
      </c>
      <c r="AC43" s="28">
        <v>1985</v>
      </c>
      <c r="AD43" s="28">
        <v>1986</v>
      </c>
      <c r="AE43" s="28">
        <v>1987</v>
      </c>
      <c r="AF43" s="28">
        <v>1988</v>
      </c>
      <c r="AG43" s="28">
        <v>1989</v>
      </c>
      <c r="AH43" s="28">
        <v>1990</v>
      </c>
      <c r="AI43" s="28">
        <v>1991</v>
      </c>
      <c r="AJ43" s="28">
        <v>1992</v>
      </c>
      <c r="AK43" s="28">
        <v>1993</v>
      </c>
      <c r="AL43" s="28">
        <v>1994</v>
      </c>
      <c r="AM43" s="28">
        <v>1995</v>
      </c>
      <c r="AN43" s="28">
        <v>1996</v>
      </c>
      <c r="AO43" s="28">
        <v>1997</v>
      </c>
      <c r="AP43" s="28">
        <v>1998</v>
      </c>
      <c r="AQ43" s="28">
        <v>1999</v>
      </c>
      <c r="AR43" s="28">
        <v>2000</v>
      </c>
      <c r="AS43" s="28">
        <v>2001</v>
      </c>
      <c r="AT43" s="28">
        <v>2002</v>
      </c>
      <c r="AU43" s="28">
        <v>2003</v>
      </c>
      <c r="AV43" s="28">
        <v>2004</v>
      </c>
      <c r="AW43" s="28">
        <v>2005</v>
      </c>
      <c r="AX43" s="28">
        <v>2006</v>
      </c>
      <c r="AY43" s="28">
        <v>2007</v>
      </c>
      <c r="AZ43" s="28">
        <v>2008</v>
      </c>
      <c r="BA43" s="28">
        <v>2009</v>
      </c>
      <c r="BB43" s="28">
        <v>2010</v>
      </c>
      <c r="BC43" s="28">
        <v>2011</v>
      </c>
      <c r="BD43" s="28">
        <v>2012</v>
      </c>
      <c r="BE43" s="28">
        <v>2013</v>
      </c>
      <c r="BF43" s="28">
        <v>2014</v>
      </c>
      <c r="BG43" s="28">
        <v>2015</v>
      </c>
      <c r="BH43" s="28">
        <v>2016</v>
      </c>
      <c r="BI43" s="28">
        <v>2017</v>
      </c>
      <c r="BJ43" s="28"/>
      <c r="BK43" s="28"/>
      <c r="BL43" s="28"/>
    </row>
    <row r="44" spans="3:64" ht="12.75" customHeight="1" x14ac:dyDescent="0.3">
      <c r="C44" s="1" t="s">
        <v>76</v>
      </c>
      <c r="D44" s="12">
        <f t="shared" ref="D44:BL44" si="6">D23/D39</f>
        <v>0.14776171961546991</v>
      </c>
      <c r="E44" s="12">
        <f t="shared" si="6"/>
        <v>0.15326556986525436</v>
      </c>
      <c r="F44" s="12">
        <f t="shared" si="6"/>
        <v>0.1643932210737718</v>
      </c>
      <c r="G44" s="12">
        <f t="shared" si="6"/>
        <v>0.17686929238514484</v>
      </c>
      <c r="H44" s="12">
        <f t="shared" si="6"/>
        <v>0.18687265930411612</v>
      </c>
      <c r="I44" s="12">
        <f t="shared" si="6"/>
        <v>0.19356466164780353</v>
      </c>
      <c r="J44" s="12">
        <f t="shared" si="6"/>
        <v>0.20135078570481776</v>
      </c>
      <c r="K44" s="12">
        <f t="shared" si="6"/>
        <v>0.20702813947156598</v>
      </c>
      <c r="L44" s="12">
        <f t="shared" si="6"/>
        <v>0.20597342858093098</v>
      </c>
      <c r="M44" s="12">
        <f t="shared" si="6"/>
        <v>0.20966759348301661</v>
      </c>
      <c r="N44" s="12">
        <f t="shared" si="6"/>
        <v>0.21057912537824003</v>
      </c>
      <c r="O44" s="12">
        <f t="shared" si="6"/>
        <v>0.21220382485161932</v>
      </c>
      <c r="P44" s="12">
        <f t="shared" si="6"/>
        <v>0.20614893487542413</v>
      </c>
      <c r="Q44" s="12">
        <f t="shared" si="6"/>
        <v>0.18983181639050545</v>
      </c>
      <c r="R44" s="12">
        <f t="shared" si="6"/>
        <v>0.19938818680133319</v>
      </c>
      <c r="S44" s="12">
        <f t="shared" si="6"/>
        <v>0.19542980368118032</v>
      </c>
      <c r="T44" s="12">
        <f t="shared" si="6"/>
        <v>0.18957173426166424</v>
      </c>
      <c r="U44" s="12">
        <f t="shared" si="6"/>
        <v>0.19960172875849366</v>
      </c>
      <c r="V44" s="12">
        <f t="shared" si="6"/>
        <v>0.18943208527208655</v>
      </c>
      <c r="W44" s="12">
        <f t="shared" si="6"/>
        <v>0.1922934145115488</v>
      </c>
      <c r="X44" s="12">
        <f t="shared" si="6"/>
        <v>0.19383517366580436</v>
      </c>
      <c r="Y44" s="12">
        <f t="shared" si="6"/>
        <v>0.21663656862233954</v>
      </c>
      <c r="Z44" s="12">
        <f t="shared" si="6"/>
        <v>0.23629671077406825</v>
      </c>
      <c r="AA44" s="12">
        <f t="shared" si="6"/>
        <v>0.24081326610731965</v>
      </c>
      <c r="AB44" s="12">
        <f t="shared" si="6"/>
        <v>0.26631014957721377</v>
      </c>
      <c r="AC44" s="12">
        <f t="shared" si="6"/>
        <v>0.28514049749343923</v>
      </c>
      <c r="AD44" s="12">
        <f t="shared" si="6"/>
        <v>0.26512234105566401</v>
      </c>
      <c r="AE44" s="12">
        <f t="shared" si="6"/>
        <v>0.22413243658179891</v>
      </c>
      <c r="AF44" s="12">
        <f t="shared" si="6"/>
        <v>0.20314453203338101</v>
      </c>
      <c r="AG44" s="12">
        <f t="shared" si="6"/>
        <v>0.19192950943934642</v>
      </c>
      <c r="AH44" s="12">
        <f t="shared" si="6"/>
        <v>0.18480217365446927</v>
      </c>
      <c r="AI44" s="12">
        <f t="shared" si="6"/>
        <v>0.18513793549984642</v>
      </c>
      <c r="AJ44" s="12">
        <f t="shared" si="6"/>
        <v>0.17871006280445273</v>
      </c>
      <c r="AK44" s="12">
        <f t="shared" si="6"/>
        <v>0.17333585191970668</v>
      </c>
      <c r="AL44" s="12">
        <f t="shared" si="6"/>
        <v>0.1745788962633682</v>
      </c>
      <c r="AM44" s="12">
        <f t="shared" si="6"/>
        <v>0.17378820560251168</v>
      </c>
      <c r="AN44" s="12">
        <f t="shared" si="6"/>
        <v>0.17390284006746978</v>
      </c>
      <c r="AO44" s="12">
        <f t="shared" si="6"/>
        <v>0.17543830576533465</v>
      </c>
      <c r="AP44" s="12">
        <f t="shared" si="6"/>
        <v>0.17918927947494884</v>
      </c>
      <c r="AQ44" s="12">
        <f t="shared" si="6"/>
        <v>0.17268132179562182</v>
      </c>
      <c r="AR44" s="12">
        <f t="shared" si="6"/>
        <v>0.15773328023451724</v>
      </c>
      <c r="AS44" s="12">
        <f t="shared" si="6"/>
        <v>0.15725645219171844</v>
      </c>
      <c r="AT44" s="12">
        <f t="shared" si="6"/>
        <v>0.17586154579778376</v>
      </c>
      <c r="AU44" s="12">
        <f t="shared" si="6"/>
        <v>0.15866988151495101</v>
      </c>
      <c r="AV44" s="12">
        <f t="shared" si="6"/>
        <v>0.15264320855070818</v>
      </c>
      <c r="AW44" s="12">
        <f t="shared" si="6"/>
        <v>0.13935460616572087</v>
      </c>
      <c r="AX44" s="12">
        <f t="shared" si="6"/>
        <v>0.12755023577687005</v>
      </c>
      <c r="AY44" s="12">
        <f t="shared" si="6"/>
        <v>0.1398645990453857</v>
      </c>
      <c r="AZ44" s="12">
        <f t="shared" si="6"/>
        <v>0.14962362264597748</v>
      </c>
      <c r="BA44" s="12">
        <f t="shared" si="6"/>
        <v>0.15705948452073357</v>
      </c>
      <c r="BB44" s="12">
        <f t="shared" si="6"/>
        <v>0.14743395810028595</v>
      </c>
      <c r="BC44" s="12">
        <f t="shared" si="6"/>
        <v>0.14547235637814337</v>
      </c>
      <c r="BD44" s="12">
        <f t="shared" si="6"/>
        <v>0.12710688239832468</v>
      </c>
      <c r="BE44" s="12">
        <f t="shared" si="6"/>
        <v>0.12814345842213828</v>
      </c>
      <c r="BF44" s="12">
        <f t="shared" si="6"/>
        <v>0.13256391480623264</v>
      </c>
      <c r="BG44" s="12">
        <f t="shared" si="6"/>
        <v>0.13973752457666894</v>
      </c>
      <c r="BH44" s="12">
        <f t="shared" si="6"/>
        <v>0.14489317878777053</v>
      </c>
      <c r="BI44" s="12">
        <f t="shared" si="6"/>
        <v>0.15117195019587268</v>
      </c>
      <c r="BJ44" s="12">
        <f t="shared" si="6"/>
        <v>0.15669608968555934</v>
      </c>
      <c r="BK44" s="12">
        <f t="shared" si="6"/>
        <v>0.15791679398031933</v>
      </c>
      <c r="BL44" s="12">
        <f t="shared" si="6"/>
        <v>0.16214522186115263</v>
      </c>
    </row>
    <row r="45" spans="3:64" ht="12.75" customHeight="1" x14ac:dyDescent="0.3">
      <c r="C45" s="1" t="s">
        <v>77</v>
      </c>
      <c r="D45" s="12">
        <f t="shared" ref="D45:BL45" si="7">D23/D14</f>
        <v>0.12873902055643913</v>
      </c>
      <c r="E45" s="12">
        <f t="shared" si="7"/>
        <v>0.13289703071874562</v>
      </c>
      <c r="F45" s="12">
        <f t="shared" si="7"/>
        <v>0.14118359511074174</v>
      </c>
      <c r="G45" s="12">
        <f t="shared" si="7"/>
        <v>0.15028796615696063</v>
      </c>
      <c r="H45" s="12">
        <f t="shared" si="7"/>
        <v>0.15744962851674651</v>
      </c>
      <c r="I45" s="12">
        <f t="shared" si="7"/>
        <v>0.16217358628947118</v>
      </c>
      <c r="J45" s="12">
        <f t="shared" si="7"/>
        <v>0.16760365756675119</v>
      </c>
      <c r="K45" s="12">
        <f t="shared" si="7"/>
        <v>0.17151890059680167</v>
      </c>
      <c r="L45" s="12">
        <f t="shared" si="7"/>
        <v>0.17079433402052641</v>
      </c>
      <c r="M45" s="12">
        <f t="shared" si="7"/>
        <v>0.17332661849634007</v>
      </c>
      <c r="N45" s="12">
        <f t="shared" si="7"/>
        <v>0.17394908020774397</v>
      </c>
      <c r="O45" s="12">
        <f t="shared" si="7"/>
        <v>0.17505622445762722</v>
      </c>
      <c r="P45" s="12">
        <f t="shared" si="7"/>
        <v>0.17091499143653929</v>
      </c>
      <c r="Q45" s="12">
        <f t="shared" si="7"/>
        <v>0.15954508341051307</v>
      </c>
      <c r="R45" s="12">
        <f t="shared" si="7"/>
        <v>0.16624157966161449</v>
      </c>
      <c r="S45" s="12">
        <f t="shared" si="7"/>
        <v>0.1634807858055555</v>
      </c>
      <c r="T45" s="12">
        <f t="shared" si="7"/>
        <v>0.15936133047018505</v>
      </c>
      <c r="U45" s="12">
        <f t="shared" si="7"/>
        <v>0.16638999759117376</v>
      </c>
      <c r="V45" s="12">
        <f t="shared" si="7"/>
        <v>0.15926263266116059</v>
      </c>
      <c r="W45" s="12">
        <f t="shared" si="7"/>
        <v>0.16128027897422073</v>
      </c>
      <c r="X45" s="12">
        <f t="shared" si="7"/>
        <v>0.16236343001237916</v>
      </c>
      <c r="Y45" s="12">
        <f t="shared" si="7"/>
        <v>0.17806185857757698</v>
      </c>
      <c r="Z45" s="12">
        <f t="shared" si="7"/>
        <v>0.19113268579847512</v>
      </c>
      <c r="AA45" s="12">
        <f t="shared" si="7"/>
        <v>0.19407695959183224</v>
      </c>
      <c r="AB45" s="12">
        <f t="shared" si="7"/>
        <v>0.21030404728741015</v>
      </c>
      <c r="AC45" s="12">
        <f t="shared" si="7"/>
        <v>0.22187496079189964</v>
      </c>
      <c r="AD45" s="12">
        <f t="shared" si="7"/>
        <v>0.20956261102340215</v>
      </c>
      <c r="AE45" s="12">
        <f t="shared" si="7"/>
        <v>0.18309492493120613</v>
      </c>
      <c r="AF45" s="12">
        <f t="shared" si="7"/>
        <v>0.1688446621538108</v>
      </c>
      <c r="AG45" s="12">
        <f t="shared" si="7"/>
        <v>0.1610242115153481</v>
      </c>
      <c r="AH45" s="12">
        <f t="shared" si="7"/>
        <v>0.15597724055861176</v>
      </c>
      <c r="AI45" s="12">
        <f t="shared" si="7"/>
        <v>0.15621636094347299</v>
      </c>
      <c r="AJ45" s="12">
        <f t="shared" si="7"/>
        <v>0.15161494623983762</v>
      </c>
      <c r="AK45" s="12">
        <f t="shared" si="7"/>
        <v>0.14772910214591173</v>
      </c>
      <c r="AL45" s="12">
        <f t="shared" si="7"/>
        <v>0.14863105136551297</v>
      </c>
      <c r="AM45" s="12">
        <f t="shared" si="7"/>
        <v>0.14805754971213506</v>
      </c>
      <c r="AN45" s="12">
        <f t="shared" si="7"/>
        <v>0.148140743962656</v>
      </c>
      <c r="AO45" s="12">
        <f t="shared" si="7"/>
        <v>0.14925352092478028</v>
      </c>
      <c r="AP45" s="12">
        <f t="shared" si="7"/>
        <v>0.15195972571488731</v>
      </c>
      <c r="AQ45" s="12">
        <f t="shared" si="7"/>
        <v>0.14725340856560279</v>
      </c>
      <c r="AR45" s="12">
        <f t="shared" si="7"/>
        <v>0.13624319428959136</v>
      </c>
      <c r="AS45" s="12">
        <f t="shared" si="7"/>
        <v>0.13588729783609479</v>
      </c>
      <c r="AT45" s="12">
        <f t="shared" si="7"/>
        <v>0.14955973892187063</v>
      </c>
      <c r="AU45" s="12">
        <f t="shared" si="7"/>
        <v>0.13694140500786253</v>
      </c>
      <c r="AV45" s="12">
        <f t="shared" si="7"/>
        <v>0.13242884477898084</v>
      </c>
      <c r="AW45" s="12">
        <f t="shared" si="7"/>
        <v>0.12231012663800259</v>
      </c>
      <c r="AX45" s="12">
        <f t="shared" si="7"/>
        <v>0.11312155479173777</v>
      </c>
      <c r="AY45" s="12">
        <f t="shared" si="7"/>
        <v>0.12270281852995485</v>
      </c>
      <c r="AZ45" s="12">
        <f t="shared" si="7"/>
        <v>0.1301500940817511</v>
      </c>
      <c r="BA45" s="12">
        <f t="shared" si="7"/>
        <v>0.13574019885917038</v>
      </c>
      <c r="BB45" s="12">
        <f t="shared" si="7"/>
        <v>0.12849014713176216</v>
      </c>
      <c r="BC45" s="12">
        <f t="shared" si="7"/>
        <v>0.12699770148806633</v>
      </c>
      <c r="BD45" s="12">
        <f t="shared" si="7"/>
        <v>0.11277269652356228</v>
      </c>
      <c r="BE45" s="12">
        <f t="shared" si="7"/>
        <v>0.11358791070894857</v>
      </c>
      <c r="BF45" s="12">
        <f t="shared" si="7"/>
        <v>0.11704762360269323</v>
      </c>
      <c r="BG45" s="12">
        <f t="shared" si="7"/>
        <v>0.1226050047168285</v>
      </c>
      <c r="BH45" s="12">
        <f t="shared" si="7"/>
        <v>0.12655485827069199</v>
      </c>
      <c r="BI45" s="12">
        <f t="shared" si="7"/>
        <v>0.13132004317005003</v>
      </c>
      <c r="BJ45" s="12">
        <f t="shared" si="7"/>
        <v>0.13546867762659784</v>
      </c>
      <c r="BK45" s="12">
        <f t="shared" si="7"/>
        <v>0.13612172346198922</v>
      </c>
      <c r="BL45" s="12">
        <f t="shared" si="7"/>
        <v>0.13952234093556762</v>
      </c>
    </row>
    <row r="46" spans="3:64" ht="12.75" customHeight="1" x14ac:dyDescent="0.3">
      <c r="C46" s="1" t="s">
        <v>111</v>
      </c>
      <c r="D46" s="13">
        <f t="shared" ref="D46:BL46" si="8">D15/D39</f>
        <v>0.8115633685886483</v>
      </c>
      <c r="E46" s="13">
        <f t="shared" si="8"/>
        <v>0.81970046176216316</v>
      </c>
      <c r="F46" s="13">
        <f t="shared" si="8"/>
        <v>0.82990317070295716</v>
      </c>
      <c r="G46" s="13">
        <f t="shared" si="8"/>
        <v>0.85172925567911528</v>
      </c>
      <c r="H46" s="13">
        <f t="shared" si="8"/>
        <v>0.87450595151864408</v>
      </c>
      <c r="I46" s="13">
        <f t="shared" si="8"/>
        <v>0.87307389686861192</v>
      </c>
      <c r="J46" s="13">
        <f t="shared" si="8"/>
        <v>0.87902215675147655</v>
      </c>
      <c r="K46" s="13">
        <f t="shared" si="8"/>
        <v>0.8875539859190068</v>
      </c>
      <c r="L46" s="13">
        <f t="shared" si="8"/>
        <v>0.88815233574204167</v>
      </c>
      <c r="M46" s="13">
        <f t="shared" si="8"/>
        <v>0.88214865640310114</v>
      </c>
      <c r="N46" s="13">
        <f t="shared" si="8"/>
        <v>0.87884819500184286</v>
      </c>
      <c r="O46" s="13">
        <f t="shared" si="8"/>
        <v>0.8739708504346666</v>
      </c>
      <c r="P46" s="13">
        <f t="shared" si="8"/>
        <v>0.86221865792781616</v>
      </c>
      <c r="Q46" s="13">
        <f t="shared" si="8"/>
        <v>0.84810563682600293</v>
      </c>
      <c r="R46" s="13">
        <f t="shared" si="8"/>
        <v>0.89598955601298458</v>
      </c>
      <c r="S46" s="13">
        <f t="shared" si="8"/>
        <v>0.89767241823981003</v>
      </c>
      <c r="T46" s="13">
        <f t="shared" si="8"/>
        <v>0.91936872747152154</v>
      </c>
      <c r="U46" s="13">
        <f t="shared" si="8"/>
        <v>0.9377734977033062</v>
      </c>
      <c r="V46" s="13">
        <f t="shared" si="8"/>
        <v>0.92031331568778951</v>
      </c>
      <c r="W46" s="13">
        <f t="shared" si="8"/>
        <v>0.92035796870882591</v>
      </c>
      <c r="X46" s="13">
        <f t="shared" si="8"/>
        <v>0.9341639619421831</v>
      </c>
      <c r="Y46" s="13">
        <f t="shared" si="8"/>
        <v>0.95775696299705282</v>
      </c>
      <c r="Z46" s="13">
        <f t="shared" si="8"/>
        <v>0.96338954995201054</v>
      </c>
      <c r="AA46" s="13">
        <f t="shared" si="8"/>
        <v>0.97451848840302246</v>
      </c>
      <c r="AB46" s="13">
        <f t="shared" si="8"/>
        <v>0.93335991234964133</v>
      </c>
      <c r="AC46" s="13">
        <f t="shared" si="8"/>
        <v>0.97089871642604453</v>
      </c>
      <c r="AD46" s="13">
        <f t="shared" si="8"/>
        <v>0.95041003501051269</v>
      </c>
      <c r="AE46" s="13">
        <f t="shared" si="8"/>
        <v>0.91214364907752588</v>
      </c>
      <c r="AF46" s="13">
        <f t="shared" si="8"/>
        <v>0.88849939943832879</v>
      </c>
      <c r="AG46" s="13">
        <f t="shared" si="8"/>
        <v>0.87905646307156915</v>
      </c>
      <c r="AH46" s="13">
        <f t="shared" si="8"/>
        <v>0.87266469587827056</v>
      </c>
      <c r="AI46" s="13">
        <f t="shared" si="8"/>
        <v>0.87712150108461628</v>
      </c>
      <c r="AJ46" s="13">
        <f t="shared" si="8"/>
        <v>0.87040666512898945</v>
      </c>
      <c r="AK46" s="13">
        <f t="shared" si="8"/>
        <v>0.87444831829362779</v>
      </c>
      <c r="AL46" s="13">
        <f t="shared" si="8"/>
        <v>0.88482264386295484</v>
      </c>
      <c r="AM46" s="13">
        <f t="shared" si="8"/>
        <v>0.9000136474272582</v>
      </c>
      <c r="AN46" s="13">
        <f t="shared" si="8"/>
        <v>0.90073362426386472</v>
      </c>
      <c r="AO46" s="13">
        <f t="shared" si="8"/>
        <v>0.90368157149766992</v>
      </c>
      <c r="AP46" s="13">
        <f t="shared" si="8"/>
        <v>0.91476588040935491</v>
      </c>
      <c r="AQ46" s="13">
        <f t="shared" si="8"/>
        <v>0.91334872954339608</v>
      </c>
      <c r="AR46" s="13">
        <f t="shared" si="8"/>
        <v>0.91065271010151905</v>
      </c>
      <c r="AS46" s="13">
        <f t="shared" si="8"/>
        <v>0.91797420343202429</v>
      </c>
      <c r="AT46" s="13">
        <f t="shared" si="8"/>
        <v>0.94377761242649449</v>
      </c>
      <c r="AU46" s="13">
        <f t="shared" si="8"/>
        <v>0.89049012438728037</v>
      </c>
      <c r="AV46" s="13">
        <f t="shared" si="8"/>
        <v>0.89739154550625677</v>
      </c>
      <c r="AW46" s="13">
        <f t="shared" si="8"/>
        <v>0.91490253388992082</v>
      </c>
      <c r="AX46" s="13">
        <f t="shared" si="8"/>
        <v>0.90872810024519979</v>
      </c>
      <c r="AY46" s="13">
        <f t="shared" si="8"/>
        <v>0.89994124792231944</v>
      </c>
      <c r="AZ46" s="13">
        <f t="shared" si="8"/>
        <v>0.89898699579848684</v>
      </c>
      <c r="BA46" s="13">
        <f t="shared" si="8"/>
        <v>0.91337146452243467</v>
      </c>
      <c r="BB46" s="13">
        <f t="shared" si="8"/>
        <v>0.87748424177913265</v>
      </c>
      <c r="BC46" s="13">
        <f t="shared" si="8"/>
        <v>0.89055390689533798</v>
      </c>
      <c r="BD46" s="13">
        <f t="shared" si="8"/>
        <v>0.88591029995557646</v>
      </c>
      <c r="BE46" s="13">
        <f t="shared" si="8"/>
        <v>0.9147524641707695</v>
      </c>
      <c r="BF46" s="13">
        <f t="shared" si="8"/>
        <v>0.91517528498450396</v>
      </c>
      <c r="BG46" s="13">
        <f t="shared" si="8"/>
        <v>0.93828545256944329</v>
      </c>
      <c r="BH46" s="13">
        <f t="shared" si="8"/>
        <v>0.94621136813522511</v>
      </c>
      <c r="BI46" s="13">
        <f t="shared" si="8"/>
        <v>0.94980345059546489</v>
      </c>
      <c r="BJ46" s="13">
        <f t="shared" si="8"/>
        <v>0.96076018383506201</v>
      </c>
      <c r="BK46" s="13">
        <f t="shared" si="8"/>
        <v>0.96048829942522351</v>
      </c>
      <c r="BL46" s="13">
        <f t="shared" si="8"/>
        <v>0.96265610444608085</v>
      </c>
    </row>
    <row r="47" spans="3:64" ht="12.75" customHeight="1" x14ac:dyDescent="0.3">
      <c r="C47" s="1" t="s">
        <v>112</v>
      </c>
      <c r="D47" s="13">
        <f t="shared" ref="D47:BL47" si="9">D15/D14</f>
        <v>0.70708349539706128</v>
      </c>
      <c r="E47" s="13">
        <f t="shared" si="9"/>
        <v>0.71076470431518701</v>
      </c>
      <c r="F47" s="13">
        <f t="shared" si="9"/>
        <v>0.71273445746931008</v>
      </c>
      <c r="G47" s="13">
        <f t="shared" si="9"/>
        <v>0.72372459812671919</v>
      </c>
      <c r="H47" s="13">
        <f t="shared" si="9"/>
        <v>0.73681531431634961</v>
      </c>
      <c r="I47" s="13">
        <f t="shared" si="9"/>
        <v>0.73148437191770521</v>
      </c>
      <c r="J47" s="13">
        <f t="shared" si="9"/>
        <v>0.73169482819771492</v>
      </c>
      <c r="K47" s="13">
        <f t="shared" si="9"/>
        <v>0.7353217020338696</v>
      </c>
      <c r="L47" s="13">
        <f t="shared" si="9"/>
        <v>0.73646094905020465</v>
      </c>
      <c r="M47" s="13">
        <f t="shared" si="9"/>
        <v>0.72924881277766185</v>
      </c>
      <c r="N47" s="13">
        <f t="shared" si="9"/>
        <v>0.72597335983903621</v>
      </c>
      <c r="O47" s="13">
        <f t="shared" si="9"/>
        <v>0.72097681307155226</v>
      </c>
      <c r="P47" s="13">
        <f t="shared" si="9"/>
        <v>0.71485256339165903</v>
      </c>
      <c r="Q47" s="13">
        <f t="shared" si="9"/>
        <v>0.71279455225767197</v>
      </c>
      <c r="R47" s="13">
        <f t="shared" si="9"/>
        <v>0.74703883686107742</v>
      </c>
      <c r="S47" s="13">
        <f t="shared" si="9"/>
        <v>0.75092022590999263</v>
      </c>
      <c r="T47" s="13">
        <f t="shared" si="9"/>
        <v>0.77285690386897887</v>
      </c>
      <c r="U47" s="13">
        <f t="shared" si="9"/>
        <v>0.78173736767938651</v>
      </c>
      <c r="V47" s="13">
        <f t="shared" si="9"/>
        <v>0.77374179415823041</v>
      </c>
      <c r="W47" s="13">
        <f t="shared" si="9"/>
        <v>0.77192237875931935</v>
      </c>
      <c r="X47" s="13">
        <f t="shared" si="9"/>
        <v>0.78248989688729664</v>
      </c>
      <c r="Y47" s="13">
        <f t="shared" si="9"/>
        <v>0.78721697810018199</v>
      </c>
      <c r="Z47" s="13">
        <f t="shared" si="9"/>
        <v>0.77925431779949861</v>
      </c>
      <c r="AA47" s="13">
        <f t="shared" si="9"/>
        <v>0.78538690310773562</v>
      </c>
      <c r="AB47" s="13">
        <f t="shared" si="9"/>
        <v>0.73707054520668935</v>
      </c>
      <c r="AC47" s="13">
        <f t="shared" si="9"/>
        <v>0.75548060178611021</v>
      </c>
      <c r="AD47" s="13">
        <f t="shared" si="9"/>
        <v>0.75123962653086662</v>
      </c>
      <c r="AE47" s="13">
        <f t="shared" si="9"/>
        <v>0.74513477612319989</v>
      </c>
      <c r="AF47" s="13">
        <f t="shared" si="9"/>
        <v>0.73848101851630032</v>
      </c>
      <c r="AG47" s="13">
        <f t="shared" si="9"/>
        <v>0.73750708922799901</v>
      </c>
      <c r="AH47" s="13">
        <f t="shared" si="9"/>
        <v>0.73654886468225778</v>
      </c>
      <c r="AI47" s="13">
        <f t="shared" si="9"/>
        <v>0.74010077207990099</v>
      </c>
      <c r="AJ47" s="13">
        <f t="shared" si="9"/>
        <v>0.73844000538866139</v>
      </c>
      <c r="AK47" s="13">
        <f t="shared" si="9"/>
        <v>0.74526685335910769</v>
      </c>
      <c r="AL47" s="13">
        <f t="shared" si="9"/>
        <v>0.753310524033591</v>
      </c>
      <c r="AM47" s="13">
        <f t="shared" si="9"/>
        <v>0.76675983208169696</v>
      </c>
      <c r="AN47" s="13">
        <f t="shared" si="9"/>
        <v>0.76729827505323633</v>
      </c>
      <c r="AO47" s="13">
        <f t="shared" si="9"/>
        <v>0.76880391515680413</v>
      </c>
      <c r="AP47" s="13">
        <f t="shared" si="9"/>
        <v>0.77575830812901192</v>
      </c>
      <c r="AQ47" s="13">
        <f t="shared" si="9"/>
        <v>0.77885501590906814</v>
      </c>
      <c r="AR47" s="13">
        <f t="shared" si="9"/>
        <v>0.78658247598881481</v>
      </c>
      <c r="AS47" s="13">
        <f t="shared" si="9"/>
        <v>0.79323316944440492</v>
      </c>
      <c r="AT47" s="13">
        <f t="shared" si="9"/>
        <v>0.80262647911168161</v>
      </c>
      <c r="AU47" s="13">
        <f t="shared" si="9"/>
        <v>0.76854515560805992</v>
      </c>
      <c r="AV47" s="13">
        <f t="shared" si="9"/>
        <v>0.77855101982043895</v>
      </c>
      <c r="AW47" s="13">
        <f t="shared" si="9"/>
        <v>0.80300068910841516</v>
      </c>
      <c r="AX47" s="13">
        <f t="shared" si="9"/>
        <v>0.80593136466252069</v>
      </c>
      <c r="AY47" s="13">
        <f t="shared" si="9"/>
        <v>0.78951592029088602</v>
      </c>
      <c r="AZ47" s="13">
        <f t="shared" si="9"/>
        <v>0.78198375371704298</v>
      </c>
      <c r="BA47" s="13">
        <f t="shared" si="9"/>
        <v>0.78939024029586768</v>
      </c>
      <c r="BB47" s="13">
        <f t="shared" si="9"/>
        <v>0.76473616244712916</v>
      </c>
      <c r="BC47" s="13">
        <f t="shared" si="9"/>
        <v>0.77745560766841271</v>
      </c>
      <c r="BD47" s="13">
        <f t="shared" si="9"/>
        <v>0.78600380655158819</v>
      </c>
      <c r="BE47" s="13">
        <f t="shared" si="9"/>
        <v>0.81084764294974943</v>
      </c>
      <c r="BF47" s="13">
        <f t="shared" si="9"/>
        <v>0.80805619269715023</v>
      </c>
      <c r="BG47" s="13">
        <f t="shared" si="9"/>
        <v>0.82324696023143507</v>
      </c>
      <c r="BH47" s="13">
        <f t="shared" si="9"/>
        <v>0.82645467916656745</v>
      </c>
      <c r="BI47" s="13">
        <f t="shared" si="9"/>
        <v>0.82507522046020598</v>
      </c>
      <c r="BJ47" s="13">
        <f t="shared" si="9"/>
        <v>0.83060727221463915</v>
      </c>
      <c r="BK47" s="13">
        <f t="shared" si="9"/>
        <v>0.82792538644832603</v>
      </c>
      <c r="BL47" s="13">
        <f t="shared" si="9"/>
        <v>0.82834407123784937</v>
      </c>
    </row>
    <row r="48" spans="3:64" ht="12.75" customHeight="1" x14ac:dyDescent="0.3">
      <c r="C48" s="1" t="s">
        <v>113</v>
      </c>
      <c r="D48" s="13">
        <f t="shared" ref="D48:BL48" si="10">D24/D23</f>
        <v>0.5038653341807724</v>
      </c>
      <c r="E48" s="13">
        <f t="shared" si="10"/>
        <v>0.51032520161512496</v>
      </c>
      <c r="F48" s="13">
        <f t="shared" si="10"/>
        <v>0.50584073171350941</v>
      </c>
      <c r="G48" s="13">
        <f t="shared" si="10"/>
        <v>0.50679575772652985</v>
      </c>
      <c r="H48" s="13">
        <f t="shared" si="10"/>
        <v>0.52399741010119616</v>
      </c>
      <c r="I48" s="13">
        <f t="shared" si="10"/>
        <v>0.52821764370097879</v>
      </c>
      <c r="J48" s="13">
        <f t="shared" si="10"/>
        <v>0.52764941165402679</v>
      </c>
      <c r="K48" s="13">
        <f t="shared" si="10"/>
        <v>0.53578798524953253</v>
      </c>
      <c r="L48" s="13">
        <f t="shared" si="10"/>
        <v>0.56303208329700916</v>
      </c>
      <c r="M48" s="13">
        <f t="shared" si="10"/>
        <v>0.56905204573481738</v>
      </c>
      <c r="N48" s="13">
        <f t="shared" si="10"/>
        <v>0.56160376216518559</v>
      </c>
      <c r="O48" s="13">
        <f t="shared" si="10"/>
        <v>0.54569730038019071</v>
      </c>
      <c r="P48" s="13">
        <f t="shared" si="10"/>
        <v>0.54009971619813169</v>
      </c>
      <c r="Q48" s="13">
        <f t="shared" si="10"/>
        <v>0.52701824802453701</v>
      </c>
      <c r="R48" s="13">
        <f t="shared" si="10"/>
        <v>0.52981892830507094</v>
      </c>
      <c r="S48" s="13">
        <f t="shared" si="10"/>
        <v>0.52394015554201712</v>
      </c>
      <c r="T48" s="13">
        <f t="shared" si="10"/>
        <v>0.5150419084276715</v>
      </c>
      <c r="U48" s="13">
        <f t="shared" si="10"/>
        <v>0.51505695176982824</v>
      </c>
      <c r="V48" s="13">
        <f t="shared" si="10"/>
        <v>0.51204379785089849</v>
      </c>
      <c r="W48" s="13">
        <f t="shared" si="10"/>
        <v>0.51367932073477629</v>
      </c>
      <c r="X48" s="13">
        <f t="shared" si="10"/>
        <v>0.52497281200212997</v>
      </c>
      <c r="Y48" s="13">
        <f t="shared" si="10"/>
        <v>0.52848558073405716</v>
      </c>
      <c r="Z48" s="13">
        <f t="shared" si="10"/>
        <v>0.52602471749264179</v>
      </c>
      <c r="AA48" s="13">
        <f t="shared" si="10"/>
        <v>0.52676082227214704</v>
      </c>
      <c r="AB48" s="13">
        <f t="shared" si="10"/>
        <v>0.53700291593809879</v>
      </c>
      <c r="AC48" s="13">
        <f t="shared" si="10"/>
        <v>0.54654369955143089</v>
      </c>
      <c r="AD48" s="13">
        <f t="shared" si="10"/>
        <v>0.55573902848195122</v>
      </c>
      <c r="AE48" s="13">
        <f t="shared" si="10"/>
        <v>0.54733435112731377</v>
      </c>
      <c r="AF48" s="13">
        <f t="shared" si="10"/>
        <v>0.53199865802752289</v>
      </c>
      <c r="AG48" s="13">
        <f t="shared" si="10"/>
        <v>0.52477454812357216</v>
      </c>
      <c r="AH48" s="13">
        <f t="shared" si="10"/>
        <v>0.51582628164669253</v>
      </c>
      <c r="AI48" s="13">
        <f t="shared" si="10"/>
        <v>0.51147688298957028</v>
      </c>
      <c r="AJ48" s="13">
        <f t="shared" si="10"/>
        <v>0.51593446239715779</v>
      </c>
      <c r="AK48" s="13">
        <f t="shared" si="10"/>
        <v>0.50950730383783738</v>
      </c>
      <c r="AL48" s="13">
        <f t="shared" si="10"/>
        <v>0.50321980524520227</v>
      </c>
      <c r="AM48" s="13">
        <f t="shared" si="10"/>
        <v>0.50161072202864554</v>
      </c>
      <c r="AN48" s="13">
        <f t="shared" si="10"/>
        <v>0.50091441394544767</v>
      </c>
      <c r="AO48" s="13">
        <f t="shared" si="10"/>
        <v>0.50038154037843607</v>
      </c>
      <c r="AP48" s="13">
        <f t="shared" si="10"/>
        <v>0.50478117067470252</v>
      </c>
      <c r="AQ48" s="13">
        <f t="shared" si="10"/>
        <v>0.52002439889122076</v>
      </c>
      <c r="AR48" s="13">
        <f t="shared" si="10"/>
        <v>0.51682946671637653</v>
      </c>
      <c r="AS48" s="13">
        <f t="shared" si="10"/>
        <v>0.51880173683041164</v>
      </c>
      <c r="AT48" s="13">
        <f t="shared" si="10"/>
        <v>0.52461477728057093</v>
      </c>
      <c r="AU48" s="13">
        <f t="shared" si="10"/>
        <v>0.53781650212588972</v>
      </c>
      <c r="AV48" s="13">
        <f t="shared" si="10"/>
        <v>0.52719506251795811</v>
      </c>
      <c r="AW48" s="13">
        <f t="shared" si="10"/>
        <v>0.54471880338824941</v>
      </c>
      <c r="AX48" s="13">
        <f t="shared" si="10"/>
        <v>0.5256068976878322</v>
      </c>
      <c r="AY48" s="13">
        <f t="shared" si="10"/>
        <v>0.54711791558416845</v>
      </c>
      <c r="AZ48" s="13">
        <f t="shared" si="10"/>
        <v>0.56653677406706804</v>
      </c>
      <c r="BA48" s="13">
        <f t="shared" si="10"/>
        <v>0.54399744572110775</v>
      </c>
      <c r="BB48" s="13">
        <f t="shared" si="10"/>
        <v>0.55234263094337321</v>
      </c>
      <c r="BC48" s="13">
        <f t="shared" si="10"/>
        <v>0.56776431201386379</v>
      </c>
      <c r="BD48" s="13">
        <f t="shared" si="10"/>
        <v>0.58271034423327317</v>
      </c>
      <c r="BE48" s="13">
        <f t="shared" si="10"/>
        <v>0.58719141555753684</v>
      </c>
      <c r="BF48" s="13">
        <f t="shared" si="10"/>
        <v>0.57004476291828221</v>
      </c>
      <c r="BG48" s="13">
        <f t="shared" si="10"/>
        <v>0.58521722386203268</v>
      </c>
      <c r="BH48" s="13">
        <f t="shared" si="10"/>
        <v>0.6039605760050617</v>
      </c>
      <c r="BI48" s="13">
        <f t="shared" si="10"/>
        <v>0.60567247564826476</v>
      </c>
      <c r="BJ48" s="13">
        <f t="shared" si="10"/>
        <v>0.61061500363397947</v>
      </c>
      <c r="BK48" s="13">
        <f t="shared" si="10"/>
        <v>0.63746710085484737</v>
      </c>
      <c r="BL48" s="13">
        <f t="shared" si="10"/>
        <v>0.64912646503184623</v>
      </c>
    </row>
    <row r="49" spans="3:64" ht="12.75" customHeight="1" x14ac:dyDescent="0.3">
      <c r="C49" s="1" t="s">
        <v>114</v>
      </c>
      <c r="D49" s="13">
        <f>D39/D42</f>
        <v>0.87126097944356085</v>
      </c>
      <c r="E49" s="13">
        <f t="shared" ref="E49:BL49" si="11">E39/E42</f>
        <v>0.86710296928125441</v>
      </c>
      <c r="F49" s="13">
        <f t="shared" si="11"/>
        <v>0.85881640488925826</v>
      </c>
      <c r="G49" s="13">
        <f t="shared" si="11"/>
        <v>0.84971203384303939</v>
      </c>
      <c r="H49" s="13">
        <f t="shared" si="11"/>
        <v>0.84255037148325351</v>
      </c>
      <c r="I49" s="13">
        <f t="shared" si="11"/>
        <v>0.83782641371052879</v>
      </c>
      <c r="J49" s="13">
        <f t="shared" si="11"/>
        <v>0.83239634243324878</v>
      </c>
      <c r="K49" s="13">
        <f t="shared" si="11"/>
        <v>0.82848109940319836</v>
      </c>
      <c r="L49" s="13">
        <f t="shared" si="11"/>
        <v>0.82920566597947354</v>
      </c>
      <c r="M49" s="13">
        <f t="shared" si="11"/>
        <v>0.82667338150365988</v>
      </c>
      <c r="N49" s="13">
        <f t="shared" si="11"/>
        <v>0.82605091979225598</v>
      </c>
      <c r="O49" s="13">
        <f t="shared" si="11"/>
        <v>0.82494377554237275</v>
      </c>
      <c r="P49" s="13">
        <f t="shared" si="11"/>
        <v>0.82908500856346068</v>
      </c>
      <c r="Q49" s="13">
        <f t="shared" si="11"/>
        <v>0.8404549165894869</v>
      </c>
      <c r="R49" s="13">
        <f t="shared" si="11"/>
        <v>0.83375842033838554</v>
      </c>
      <c r="S49" s="13">
        <f t="shared" si="11"/>
        <v>0.83651921419444453</v>
      </c>
      <c r="T49" s="13">
        <f t="shared" si="11"/>
        <v>0.84063866952981492</v>
      </c>
      <c r="U49" s="13">
        <f t="shared" si="11"/>
        <v>0.83361000240882621</v>
      </c>
      <c r="V49" s="13">
        <f t="shared" si="11"/>
        <v>0.84073736733883941</v>
      </c>
      <c r="W49" s="13">
        <f t="shared" si="11"/>
        <v>0.8387197210257793</v>
      </c>
      <c r="X49" s="13">
        <f t="shared" si="11"/>
        <v>0.83763656998762082</v>
      </c>
      <c r="Y49" s="13">
        <f t="shared" si="11"/>
        <v>0.82193814142242305</v>
      </c>
      <c r="Z49" s="13">
        <f t="shared" si="11"/>
        <v>0.80886731420152491</v>
      </c>
      <c r="AA49" s="13">
        <f t="shared" si="11"/>
        <v>0.80592304040816776</v>
      </c>
      <c r="AB49" s="13">
        <f t="shared" si="11"/>
        <v>0.78969595271258985</v>
      </c>
      <c r="AC49" s="13">
        <f t="shared" si="11"/>
        <v>0.77812503920810039</v>
      </c>
      <c r="AD49" s="13">
        <f t="shared" si="11"/>
        <v>0.79043738897659788</v>
      </c>
      <c r="AE49" s="13">
        <f t="shared" si="11"/>
        <v>0.81690507506879384</v>
      </c>
      <c r="AF49" s="13">
        <f t="shared" si="11"/>
        <v>0.83115533784618922</v>
      </c>
      <c r="AG49" s="13">
        <f t="shared" si="11"/>
        <v>0.83897578848465193</v>
      </c>
      <c r="AH49" s="13">
        <f t="shared" si="11"/>
        <v>0.84402275944138827</v>
      </c>
      <c r="AI49" s="13">
        <f t="shared" si="11"/>
        <v>0.84378363905652698</v>
      </c>
      <c r="AJ49" s="13">
        <f t="shared" si="11"/>
        <v>0.84838505376016238</v>
      </c>
      <c r="AK49" s="13">
        <f t="shared" si="11"/>
        <v>0.85227089785408827</v>
      </c>
      <c r="AL49" s="13">
        <f t="shared" si="11"/>
        <v>0.85136894863448698</v>
      </c>
      <c r="AM49" s="13">
        <f t="shared" si="11"/>
        <v>0.85194245028786497</v>
      </c>
      <c r="AN49" s="13">
        <f t="shared" si="11"/>
        <v>0.85185925603734403</v>
      </c>
      <c r="AO49" s="13">
        <f t="shared" si="11"/>
        <v>0.85074647907521972</v>
      </c>
      <c r="AP49" s="13">
        <f t="shared" si="11"/>
        <v>0.84804027428511264</v>
      </c>
      <c r="AQ49" s="13">
        <f t="shared" si="11"/>
        <v>0.85274659143439724</v>
      </c>
      <c r="AR49" s="13">
        <f t="shared" si="11"/>
        <v>0.86375680571040869</v>
      </c>
      <c r="AS49" s="13">
        <f t="shared" si="11"/>
        <v>0.86411270216390523</v>
      </c>
      <c r="AT49" s="13">
        <f t="shared" si="11"/>
        <v>0.85044026107812931</v>
      </c>
      <c r="AU49" s="13">
        <f t="shared" si="11"/>
        <v>0.86305859499213744</v>
      </c>
      <c r="AV49" s="13">
        <f t="shared" si="11"/>
        <v>0.86757115522101913</v>
      </c>
      <c r="AW49" s="13">
        <f t="shared" si="11"/>
        <v>0.87768987336199744</v>
      </c>
      <c r="AX49" s="13">
        <f t="shared" si="11"/>
        <v>0.8868784452082622</v>
      </c>
      <c r="AY49" s="13">
        <f t="shared" si="11"/>
        <v>0.8772971814700451</v>
      </c>
      <c r="AZ49" s="13">
        <f t="shared" si="11"/>
        <v>0.86984990591824896</v>
      </c>
      <c r="BA49" s="13">
        <f t="shared" si="11"/>
        <v>0.86425980114082956</v>
      </c>
      <c r="BB49" s="13">
        <f t="shared" si="11"/>
        <v>0.8715098528682379</v>
      </c>
      <c r="BC49" s="13">
        <f t="shared" si="11"/>
        <v>0.87300229851193367</v>
      </c>
      <c r="BD49" s="13">
        <f t="shared" si="11"/>
        <v>0.88722730347643775</v>
      </c>
      <c r="BE49" s="13">
        <f t="shared" si="11"/>
        <v>0.88641208929105142</v>
      </c>
      <c r="BF49" s="13">
        <f t="shared" si="11"/>
        <v>0.88295237639730673</v>
      </c>
      <c r="BG49" s="13">
        <f t="shared" si="11"/>
        <v>0.87739499528317155</v>
      </c>
      <c r="BH49" s="13">
        <f t="shared" si="11"/>
        <v>0.87343558426625978</v>
      </c>
      <c r="BI49" s="13">
        <f t="shared" si="11"/>
        <v>0.86867995682995003</v>
      </c>
      <c r="BJ49" s="13">
        <f t="shared" si="11"/>
        <v>0.86453132237340213</v>
      </c>
      <c r="BK49" s="13">
        <f t="shared" si="11"/>
        <v>0.86198383358107955</v>
      </c>
      <c r="BL49" s="13">
        <f t="shared" si="11"/>
        <v>0.86047765906443241</v>
      </c>
    </row>
    <row r="50" spans="3:64" ht="12.75" customHeight="1" x14ac:dyDescent="0.3">
      <c r="C50" s="1"/>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3:64" ht="12.75" customHeight="1" x14ac:dyDescent="0.3">
      <c r="C51" s="1"/>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3:64" ht="12.75" customHeight="1" x14ac:dyDescent="0.3">
      <c r="C52" s="1" t="s">
        <v>103</v>
      </c>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3:64" ht="12.75" customHeight="1" x14ac:dyDescent="0.3">
      <c r="C53" s="15" t="s">
        <v>56</v>
      </c>
      <c r="D53" s="10" t="s">
        <v>78</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3:64" ht="12.75" customHeight="1" x14ac:dyDescent="0.3">
      <c r="C54" s="9" t="s">
        <v>79</v>
      </c>
      <c r="D54" s="51">
        <v>1960</v>
      </c>
      <c r="E54" s="51">
        <v>1961</v>
      </c>
      <c r="F54" s="51">
        <v>1962</v>
      </c>
      <c r="G54" s="51">
        <v>1963</v>
      </c>
      <c r="H54" s="51">
        <v>1964</v>
      </c>
      <c r="I54" s="51">
        <v>1965</v>
      </c>
      <c r="J54" s="51">
        <v>1966</v>
      </c>
      <c r="K54" s="51">
        <v>1967</v>
      </c>
      <c r="L54" s="51">
        <v>1968</v>
      </c>
      <c r="M54" s="51">
        <v>1969</v>
      </c>
      <c r="N54" s="51">
        <v>1970</v>
      </c>
      <c r="O54" s="51">
        <v>1971</v>
      </c>
      <c r="P54" s="51">
        <v>1972</v>
      </c>
      <c r="Q54" s="51">
        <v>1973</v>
      </c>
      <c r="R54" s="51">
        <v>1974</v>
      </c>
      <c r="S54" s="51">
        <v>1975</v>
      </c>
      <c r="T54" s="51">
        <v>1976</v>
      </c>
      <c r="U54" s="51">
        <v>1977</v>
      </c>
      <c r="V54" s="51">
        <v>1978</v>
      </c>
      <c r="W54" s="51">
        <v>1979</v>
      </c>
      <c r="X54" s="51">
        <v>1980</v>
      </c>
      <c r="Y54" s="51">
        <v>1981</v>
      </c>
      <c r="Z54" s="51">
        <v>1982</v>
      </c>
      <c r="AA54" s="51">
        <v>1983</v>
      </c>
      <c r="AB54" s="51">
        <v>1984</v>
      </c>
      <c r="AC54" s="51">
        <v>1985</v>
      </c>
      <c r="AD54" s="51">
        <v>1986</v>
      </c>
      <c r="AE54" s="51">
        <v>1987</v>
      </c>
      <c r="AF54" s="51">
        <v>1988</v>
      </c>
      <c r="AG54" s="51">
        <v>1989</v>
      </c>
      <c r="AH54" s="51">
        <v>1990</v>
      </c>
      <c r="AI54" s="51">
        <v>1991</v>
      </c>
      <c r="AJ54" s="51">
        <v>1992</v>
      </c>
      <c r="AK54" s="51">
        <v>1993</v>
      </c>
      <c r="AL54" s="51">
        <v>1994</v>
      </c>
      <c r="AM54" s="51">
        <v>1995</v>
      </c>
      <c r="AN54" s="51">
        <v>1996</v>
      </c>
      <c r="AO54" s="51">
        <v>1997</v>
      </c>
      <c r="AP54" s="51">
        <v>1998</v>
      </c>
      <c r="AQ54" s="51">
        <v>1999</v>
      </c>
      <c r="AR54" s="51">
        <v>2000</v>
      </c>
      <c r="AS54" s="51">
        <v>2001</v>
      </c>
      <c r="AT54" s="51">
        <v>2002</v>
      </c>
      <c r="AU54" s="51">
        <v>2003</v>
      </c>
      <c r="AV54" s="51">
        <v>2004</v>
      </c>
      <c r="AW54" s="51">
        <v>2005</v>
      </c>
      <c r="AX54" s="51">
        <v>2006</v>
      </c>
      <c r="AY54" s="51">
        <v>2007</v>
      </c>
      <c r="AZ54" s="51">
        <v>2008</v>
      </c>
      <c r="BA54" s="51">
        <v>2009</v>
      </c>
      <c r="BB54" s="51">
        <v>2010</v>
      </c>
      <c r="BC54" s="51">
        <v>2011</v>
      </c>
      <c r="BD54" s="51">
        <v>2012</v>
      </c>
      <c r="BE54" s="51">
        <v>2013</v>
      </c>
      <c r="BF54" s="52">
        <v>2014</v>
      </c>
      <c r="BG54" s="52">
        <v>2015</v>
      </c>
      <c r="BH54" s="52">
        <v>2016</v>
      </c>
      <c r="BI54" s="52">
        <v>2017</v>
      </c>
      <c r="BJ54" s="52">
        <v>2018</v>
      </c>
      <c r="BK54" s="52">
        <v>2019</v>
      </c>
      <c r="BL54" s="52" t="s">
        <v>128</v>
      </c>
    </row>
    <row r="55" spans="3:64" ht="12.75" customHeight="1" x14ac:dyDescent="0.3">
      <c r="C55" s="9" t="s">
        <v>80</v>
      </c>
      <c r="D55" s="13">
        <f t="shared" ref="D55:BL56" si="12">D25/D$24</f>
        <v>0.19649699153630021</v>
      </c>
      <c r="E55" s="13">
        <f t="shared" si="12"/>
        <v>0.19990531231673744</v>
      </c>
      <c r="F55" s="13">
        <f t="shared" si="12"/>
        <v>0.19772197695065036</v>
      </c>
      <c r="G55" s="13">
        <f t="shared" si="12"/>
        <v>0.19392718685085999</v>
      </c>
      <c r="H55" s="13">
        <f t="shared" si="12"/>
        <v>0.19386295006661894</v>
      </c>
      <c r="I55" s="13">
        <f t="shared" si="12"/>
        <v>0.19911414155581056</v>
      </c>
      <c r="J55" s="13">
        <f t="shared" si="12"/>
        <v>0.21206474107151788</v>
      </c>
      <c r="K55" s="13">
        <f t="shared" si="12"/>
        <v>0.21982134414031387</v>
      </c>
      <c r="L55" s="13">
        <f t="shared" si="12"/>
        <v>0.21973009540885113</v>
      </c>
      <c r="M55" s="13">
        <f t="shared" si="12"/>
        <v>0.2262581132112042</v>
      </c>
      <c r="N55" s="13">
        <f t="shared" si="12"/>
        <v>0.23382188963882833</v>
      </c>
      <c r="O55" s="13">
        <f t="shared" si="12"/>
        <v>0.24283842049902907</v>
      </c>
      <c r="P55" s="13">
        <f t="shared" si="12"/>
        <v>0.25539371487071627</v>
      </c>
      <c r="Q55" s="13">
        <f t="shared" si="12"/>
        <v>0.27329665106280504</v>
      </c>
      <c r="R55" s="13">
        <f t="shared" si="12"/>
        <v>0.29925728843182103</v>
      </c>
      <c r="S55" s="13">
        <f t="shared" si="12"/>
        <v>0.32099152471207376</v>
      </c>
      <c r="T55" s="13">
        <f t="shared" si="12"/>
        <v>0.33460352782210617</v>
      </c>
      <c r="U55" s="13">
        <f t="shared" si="12"/>
        <v>0.33619868431438127</v>
      </c>
      <c r="V55" s="13">
        <f t="shared" si="12"/>
        <v>0.34003907283768953</v>
      </c>
      <c r="W55" s="13">
        <f t="shared" si="12"/>
        <v>0.34270784602778981</v>
      </c>
      <c r="X55" s="13">
        <f t="shared" si="12"/>
        <v>0.37029085870221007</v>
      </c>
      <c r="Y55" s="13">
        <f t="shared" si="12"/>
        <v>0.40779043604262039</v>
      </c>
      <c r="Z55" s="13">
        <f t="shared" si="12"/>
        <v>0.42878619610356339</v>
      </c>
      <c r="AA55" s="13">
        <f t="shared" si="12"/>
        <v>0.42952695312467337</v>
      </c>
      <c r="AB55" s="13">
        <f t="shared" si="12"/>
        <v>0.43657795693664686</v>
      </c>
      <c r="AC55" s="13">
        <f t="shared" si="12"/>
        <v>0.42128222647987257</v>
      </c>
      <c r="AD55" s="13">
        <f t="shared" si="12"/>
        <v>0.39364943931964713</v>
      </c>
      <c r="AE55" s="13">
        <f t="shared" si="12"/>
        <v>0.37191008362118178</v>
      </c>
      <c r="AF55" s="13">
        <f t="shared" si="12"/>
        <v>0.36546055161285163</v>
      </c>
      <c r="AG55" s="13">
        <f t="shared" si="12"/>
        <v>0.35398940277847663</v>
      </c>
      <c r="AH55" s="13">
        <f t="shared" si="12"/>
        <v>0.34689683092890211</v>
      </c>
      <c r="AI55" s="13">
        <f t="shared" si="12"/>
        <v>0.33765472970448573</v>
      </c>
      <c r="AJ55" s="13">
        <f t="shared" si="12"/>
        <v>0.33687412120716498</v>
      </c>
      <c r="AK55" s="13">
        <f t="shared" si="12"/>
        <v>0.32746929243551598</v>
      </c>
      <c r="AL55" s="13">
        <f t="shared" si="12"/>
        <v>0.31664210526135111</v>
      </c>
      <c r="AM55" s="13">
        <f t="shared" si="12"/>
        <v>0.31343507307850488</v>
      </c>
      <c r="AN55" s="13">
        <f t="shared" si="12"/>
        <v>0.31509671807088296</v>
      </c>
      <c r="AO55" s="13">
        <f t="shared" si="12"/>
        <v>0.31745691556063155</v>
      </c>
      <c r="AP55" s="13">
        <f t="shared" si="12"/>
        <v>0.32235275837815341</v>
      </c>
      <c r="AQ55" s="13">
        <f t="shared" si="12"/>
        <v>0.32159166825132285</v>
      </c>
      <c r="AR55" s="13">
        <f t="shared" si="12"/>
        <v>0.35045712027686965</v>
      </c>
      <c r="AS55" s="13">
        <f t="shared" si="12"/>
        <v>0.37106744805522945</v>
      </c>
      <c r="AT55" s="13">
        <f t="shared" si="12"/>
        <v>0.38540629736889548</v>
      </c>
      <c r="AU55" s="13">
        <f t="shared" si="12"/>
        <v>0.34094705876403936</v>
      </c>
      <c r="AV55" s="13">
        <f t="shared" si="12"/>
        <v>0.3559633402027963</v>
      </c>
      <c r="AW55" s="13">
        <f t="shared" si="12"/>
        <v>0.42030686964037939</v>
      </c>
      <c r="AX55" s="13">
        <f t="shared" si="12"/>
        <v>0.43835027979152524</v>
      </c>
      <c r="AY55" s="13">
        <f t="shared" si="12"/>
        <v>0.43902006480782102</v>
      </c>
      <c r="AZ55" s="13">
        <f t="shared" si="12"/>
        <v>0.42486033728244993</v>
      </c>
      <c r="BA55" s="13">
        <f t="shared" si="12"/>
        <v>0.47317793230001404</v>
      </c>
      <c r="BB55" s="13">
        <f t="shared" si="12"/>
        <v>0.47044054230927196</v>
      </c>
      <c r="BC55" s="13">
        <f t="shared" si="12"/>
        <v>0.45030894289569862</v>
      </c>
      <c r="BD55" s="13">
        <f t="shared" si="12"/>
        <v>0.46342726604828338</v>
      </c>
      <c r="BE55" s="13">
        <f t="shared" si="12"/>
        <v>0.46041519755857258</v>
      </c>
      <c r="BF55" s="47">
        <f t="shared" si="12"/>
        <v>0.4512522457541262</v>
      </c>
      <c r="BG55" s="47">
        <f t="shared" si="12"/>
        <v>0.46301145811486044</v>
      </c>
      <c r="BH55" s="47">
        <f t="shared" si="12"/>
        <v>0.45910849723878527</v>
      </c>
      <c r="BI55" s="47">
        <f t="shared" si="12"/>
        <v>0.4522158611359548</v>
      </c>
      <c r="BJ55" s="47">
        <f t="shared" si="12"/>
        <v>0.4522158611359548</v>
      </c>
      <c r="BK55" s="47">
        <f t="shared" si="12"/>
        <v>0.44681525621075635</v>
      </c>
      <c r="BL55" s="47">
        <f t="shared" si="12"/>
        <v>0.44681525621075635</v>
      </c>
    </row>
    <row r="56" spans="3:64" ht="12.75" customHeight="1" x14ac:dyDescent="0.3">
      <c r="C56" s="9" t="s">
        <v>81</v>
      </c>
      <c r="D56" s="13">
        <f t="shared" si="12"/>
        <v>5.5165115137211389E-2</v>
      </c>
      <c r="E56" s="13">
        <f t="shared" si="12"/>
        <v>6.6734765381715411E-2</v>
      </c>
      <c r="F56" s="13">
        <f t="shared" si="12"/>
        <v>6.8292057278634688E-2</v>
      </c>
      <c r="G56" s="13">
        <f t="shared" si="12"/>
        <v>6.838471273636039E-2</v>
      </c>
      <c r="H56" s="13">
        <f t="shared" si="12"/>
        <v>6.6791467528403481E-2</v>
      </c>
      <c r="I56" s="13">
        <f t="shared" si="12"/>
        <v>6.9493799630564554E-2</v>
      </c>
      <c r="J56" s="13">
        <f t="shared" si="12"/>
        <v>7.0920948511751736E-2</v>
      </c>
      <c r="K56" s="13">
        <f t="shared" si="12"/>
        <v>7.2354376131954973E-2</v>
      </c>
      <c r="L56" s="13">
        <f t="shared" si="12"/>
        <v>7.3794493704359976E-2</v>
      </c>
      <c r="M56" s="13">
        <f t="shared" si="12"/>
        <v>7.6801873540697091E-2</v>
      </c>
      <c r="N56" s="13">
        <f t="shared" si="12"/>
        <v>7.9630086229899116E-2</v>
      </c>
      <c r="O56" s="13">
        <f t="shared" si="12"/>
        <v>8.0462672935945015E-2</v>
      </c>
      <c r="P56" s="13">
        <f t="shared" si="12"/>
        <v>7.9845441110274584E-2</v>
      </c>
      <c r="Q56" s="13">
        <f t="shared" si="12"/>
        <v>7.5408819147774642E-2</v>
      </c>
      <c r="R56" s="13">
        <f t="shared" si="12"/>
        <v>7.1313014333113184E-2</v>
      </c>
      <c r="S56" s="13">
        <f t="shared" si="12"/>
        <v>6.7353833271140418E-2</v>
      </c>
      <c r="T56" s="13">
        <f t="shared" si="12"/>
        <v>6.5785823862252957E-2</v>
      </c>
      <c r="U56" s="13">
        <f t="shared" si="12"/>
        <v>6.2008423005698109E-2</v>
      </c>
      <c r="V56" s="13">
        <f t="shared" si="12"/>
        <v>5.6309676448530091E-2</v>
      </c>
      <c r="W56" s="13">
        <f t="shared" si="12"/>
        <v>7.8744832444312074E-2</v>
      </c>
      <c r="X56" s="13">
        <f t="shared" si="12"/>
        <v>8.3201630840152474E-2</v>
      </c>
      <c r="Y56" s="13">
        <f t="shared" si="12"/>
        <v>8.2277799744359392E-2</v>
      </c>
      <c r="Z56" s="13">
        <f t="shared" si="12"/>
        <v>8.1872595609901566E-2</v>
      </c>
      <c r="AA56" s="13">
        <f t="shared" si="12"/>
        <v>8.3477957647523887E-2</v>
      </c>
      <c r="AB56" s="13">
        <f t="shared" si="12"/>
        <v>8.9221259485043752E-2</v>
      </c>
      <c r="AC56" s="13">
        <f t="shared" si="12"/>
        <v>9.8115179685929782E-2</v>
      </c>
      <c r="AD56" s="13">
        <f t="shared" si="12"/>
        <v>0.10742577192834782</v>
      </c>
      <c r="AE56" s="13">
        <f t="shared" si="12"/>
        <v>0.11443997013633807</v>
      </c>
      <c r="AF56" s="13">
        <f t="shared" si="12"/>
        <v>0.11536969600895944</v>
      </c>
      <c r="AG56" s="13">
        <f t="shared" si="12"/>
        <v>0.10796619674230114</v>
      </c>
      <c r="AH56" s="13">
        <f t="shared" si="12"/>
        <v>0.10222419174150454</v>
      </c>
      <c r="AI56" s="13">
        <f t="shared" si="12"/>
        <v>9.3947654169288367E-2</v>
      </c>
      <c r="AJ56" s="13">
        <f t="shared" si="12"/>
        <v>8.4782899396910721E-2</v>
      </c>
      <c r="AK56" s="13">
        <f t="shared" si="12"/>
        <v>7.6770967974374715E-2</v>
      </c>
      <c r="AL56" s="13">
        <f t="shared" si="12"/>
        <v>7.0353679087202553E-2</v>
      </c>
      <c r="AM56" s="13">
        <f t="shared" si="12"/>
        <v>6.3756033861245814E-2</v>
      </c>
      <c r="AN56" s="13">
        <f t="shared" si="12"/>
        <v>5.7581877244079004E-2</v>
      </c>
      <c r="AO56" s="13">
        <f t="shared" si="12"/>
        <v>5.1226504773602466E-2</v>
      </c>
      <c r="AP56" s="13">
        <f t="shared" si="12"/>
        <v>4.5454308610310898E-2</v>
      </c>
      <c r="AQ56" s="13">
        <f t="shared" si="12"/>
        <v>4.1094539650655348E-2</v>
      </c>
      <c r="AR56" s="13">
        <f t="shared" si="12"/>
        <v>4.034550495591184E-2</v>
      </c>
      <c r="AS56" s="13">
        <f t="shared" si="12"/>
        <v>3.7805915724183452E-2</v>
      </c>
      <c r="AT56" s="13">
        <f t="shared" si="12"/>
        <v>3.2420086372572897E-2</v>
      </c>
      <c r="AU56" s="13">
        <f t="shared" si="12"/>
        <v>2.2362226277700143E-2</v>
      </c>
      <c r="AV56" s="13">
        <f t="shared" si="12"/>
        <v>2.3002641338774464E-2</v>
      </c>
      <c r="AW56" s="13">
        <f t="shared" si="12"/>
        <v>2.1539043414817681E-2</v>
      </c>
      <c r="AX56" s="13">
        <f t="shared" si="12"/>
        <v>2.0941119306178906E-2</v>
      </c>
      <c r="AY56" s="13">
        <f t="shared" si="12"/>
        <v>1.9404961417218484E-2</v>
      </c>
      <c r="AZ56" s="13">
        <f t="shared" si="12"/>
        <v>1.6666444109169558E-2</v>
      </c>
      <c r="BA56" s="13">
        <f t="shared" si="12"/>
        <v>1.8066527303599901E-2</v>
      </c>
      <c r="BB56" s="13">
        <f t="shared" si="12"/>
        <v>2.2558218442870544E-2</v>
      </c>
      <c r="BC56" s="13">
        <f t="shared" si="12"/>
        <v>1.9944247160824095E-2</v>
      </c>
      <c r="BD56" s="13">
        <f t="shared" si="12"/>
        <v>2.1591206381758692E-2</v>
      </c>
      <c r="BE56" s="13">
        <f t="shared" si="12"/>
        <v>2.0074872328352051E-2</v>
      </c>
      <c r="BF56" s="47">
        <f t="shared" si="12"/>
        <v>2.1982335989209973E-2</v>
      </c>
      <c r="BG56" s="47">
        <f t="shared" si="12"/>
        <v>2.3268609208848701E-2</v>
      </c>
      <c r="BH56" s="47">
        <f t="shared" si="12"/>
        <v>2.6172681950742169E-2</v>
      </c>
      <c r="BI56" s="47">
        <f t="shared" si="12"/>
        <v>2.5431142426788667E-2</v>
      </c>
      <c r="BJ56" s="47">
        <f t="shared" si="12"/>
        <v>2.5431142426788667E-2</v>
      </c>
      <c r="BK56" s="47">
        <f t="shared" si="12"/>
        <v>2.512743005213083E-2</v>
      </c>
      <c r="BL56" s="47">
        <f t="shared" si="12"/>
        <v>2.512743005213083E-2</v>
      </c>
    </row>
    <row r="57" spans="3:64" ht="12.75" customHeight="1" x14ac:dyDescent="0.3">
      <c r="C57" s="9" t="s">
        <v>82</v>
      </c>
      <c r="D57" s="13">
        <f t="shared" ref="D57:BL60" si="13">D28/D$24</f>
        <v>0.11987460556714995</v>
      </c>
      <c r="E57" s="13">
        <f t="shared" si="13"/>
        <v>0.11378847174209102</v>
      </c>
      <c r="F57" s="13">
        <f t="shared" si="13"/>
        <v>0.11913437051699788</v>
      </c>
      <c r="G57" s="13">
        <f t="shared" si="13"/>
        <v>0.12309469901263971</v>
      </c>
      <c r="H57" s="13">
        <f t="shared" si="13"/>
        <v>0.12403634567931714</v>
      </c>
      <c r="I57" s="13">
        <f t="shared" si="13"/>
        <v>0.11947125509142076</v>
      </c>
      <c r="J57" s="13">
        <f t="shared" si="13"/>
        <v>0.11684257710519833</v>
      </c>
      <c r="K57" s="13">
        <f t="shared" si="13"/>
        <v>0.11836023669367528</v>
      </c>
      <c r="L57" s="13">
        <f t="shared" si="13"/>
        <v>0.11802141892091622</v>
      </c>
      <c r="M57" s="13">
        <f t="shared" si="13"/>
        <v>0.11795740484146913</v>
      </c>
      <c r="N57" s="13">
        <f t="shared" si="13"/>
        <v>0.12239894284337655</v>
      </c>
      <c r="O57" s="13">
        <f t="shared" si="13"/>
        <v>0.12891798819676217</v>
      </c>
      <c r="P57" s="13">
        <f t="shared" si="13"/>
        <v>0.13408729390488255</v>
      </c>
      <c r="Q57" s="13">
        <f t="shared" si="13"/>
        <v>0.13568820520958416</v>
      </c>
      <c r="R57" s="13">
        <f t="shared" si="13"/>
        <v>0.13154271934311962</v>
      </c>
      <c r="S57" s="13">
        <f t="shared" si="13"/>
        <v>0.12516229928841335</v>
      </c>
      <c r="T57" s="13">
        <f t="shared" si="13"/>
        <v>0.12135943666023639</v>
      </c>
      <c r="U57" s="13">
        <f t="shared" si="13"/>
        <v>0.12061683122124771</v>
      </c>
      <c r="V57" s="13">
        <f t="shared" si="13"/>
        <v>0.1164938733652386</v>
      </c>
      <c r="W57" s="13">
        <f t="shared" si="13"/>
        <v>9.8486646997832744E-2</v>
      </c>
      <c r="X57" s="13">
        <f t="shared" si="13"/>
        <v>8.7137794591769693E-2</v>
      </c>
      <c r="Y57" s="13">
        <f t="shared" si="13"/>
        <v>7.7235100862816319E-2</v>
      </c>
      <c r="Z57" s="13">
        <f t="shared" si="13"/>
        <v>7.4806599128360032E-2</v>
      </c>
      <c r="AA57" s="13">
        <f t="shared" si="13"/>
        <v>8.1366198960189567E-2</v>
      </c>
      <c r="AB57" s="13">
        <f t="shared" si="13"/>
        <v>9.0193907464034703E-2</v>
      </c>
      <c r="AC57" s="13">
        <f t="shared" si="13"/>
        <v>0.10721615969786027</v>
      </c>
      <c r="AD57" s="13">
        <f t="shared" si="13"/>
        <v>0.1320799952792123</v>
      </c>
      <c r="AE57" s="13">
        <f t="shared" si="13"/>
        <v>0.16433387641573111</v>
      </c>
      <c r="AF57" s="13">
        <f t="shared" si="13"/>
        <v>0.18544064660811935</v>
      </c>
      <c r="AG57" s="13">
        <f t="shared" si="13"/>
        <v>0.20644372963792779</v>
      </c>
      <c r="AH57" s="13">
        <f t="shared" si="13"/>
        <v>0.2179522257582851</v>
      </c>
      <c r="AI57" s="13">
        <f t="shared" si="13"/>
        <v>0.23239291159598802</v>
      </c>
      <c r="AJ57" s="13">
        <f t="shared" si="13"/>
        <v>0.24869375197344665</v>
      </c>
      <c r="AK57" s="13">
        <f t="shared" si="13"/>
        <v>0.25769979865336662</v>
      </c>
      <c r="AL57" s="13">
        <f t="shared" si="13"/>
        <v>0.27135933975830023</v>
      </c>
      <c r="AM57" s="13">
        <f t="shared" si="13"/>
        <v>0.2809606500079605</v>
      </c>
      <c r="AN57" s="13">
        <f t="shared" si="13"/>
        <v>0.28504512125979553</v>
      </c>
      <c r="AO57" s="13">
        <f t="shared" si="13"/>
        <v>0.29568777009269293</v>
      </c>
      <c r="AP57" s="13">
        <f t="shared" si="13"/>
        <v>0.30316606819884551</v>
      </c>
      <c r="AQ57" s="13">
        <f t="shared" si="13"/>
        <v>0.31624901367263503</v>
      </c>
      <c r="AR57" s="13">
        <f t="shared" si="13"/>
        <v>0.35122345781548914</v>
      </c>
      <c r="AS57" s="13">
        <f t="shared" si="13"/>
        <v>0.35104751627468994</v>
      </c>
      <c r="AT57" s="13">
        <f t="shared" si="13"/>
        <v>0.31005445433030027</v>
      </c>
      <c r="AU57" s="13">
        <f t="shared" si="13"/>
        <v>0.32834894231444012</v>
      </c>
      <c r="AV57" s="13">
        <f t="shared" si="13"/>
        <v>0.33497169230249924</v>
      </c>
      <c r="AW57" s="13">
        <f t="shared" si="13"/>
        <v>0.326348188479959</v>
      </c>
      <c r="AX57" s="13">
        <f t="shared" si="13"/>
        <v>0.3303919205456885</v>
      </c>
      <c r="AY57" s="13">
        <f t="shared" si="13"/>
        <v>0.31175749200208897</v>
      </c>
      <c r="AZ57" s="13">
        <f t="shared" si="13"/>
        <v>0.31369117040486072</v>
      </c>
      <c r="BA57" s="13">
        <f t="shared" si="13"/>
        <v>0.30308461812192672</v>
      </c>
      <c r="BB57" s="13">
        <f t="shared" si="13"/>
        <v>0.33250726761993177</v>
      </c>
      <c r="BC57" s="13">
        <f t="shared" si="13"/>
        <v>0.31668155863725683</v>
      </c>
      <c r="BD57" s="13">
        <f t="shared" si="13"/>
        <v>0.37238277054910901</v>
      </c>
      <c r="BE57" s="13">
        <f t="shared" si="13"/>
        <v>0.37212646777366643</v>
      </c>
      <c r="BF57" s="47">
        <f t="shared" si="13"/>
        <v>0.3722638409030371</v>
      </c>
      <c r="BG57" s="47">
        <f t="shared" si="13"/>
        <v>0.37919280026522678</v>
      </c>
      <c r="BH57" s="47">
        <f t="shared" si="13"/>
        <v>0.37356115695202691</v>
      </c>
      <c r="BI57" s="47">
        <f t="shared" si="13"/>
        <v>0.30788598059828154</v>
      </c>
      <c r="BJ57" s="47">
        <f t="shared" si="13"/>
        <v>0.30788598059828148</v>
      </c>
      <c r="BK57" s="47">
        <f t="shared" si="13"/>
        <v>0.30420904069829263</v>
      </c>
      <c r="BL57" s="47">
        <f t="shared" si="13"/>
        <v>0.30420904069829263</v>
      </c>
    </row>
    <row r="58" spans="3:64" ht="12.75" customHeight="1" x14ac:dyDescent="0.3">
      <c r="C58" s="9" t="s">
        <v>83</v>
      </c>
      <c r="D58" s="13">
        <f t="shared" si="13"/>
        <v>0.23445467931516192</v>
      </c>
      <c r="E58" s="13">
        <f t="shared" si="13"/>
        <v>0.22958775788268468</v>
      </c>
      <c r="F58" s="13">
        <f t="shared" si="13"/>
        <v>0.22562896403960425</v>
      </c>
      <c r="G58" s="13">
        <f t="shared" si="13"/>
        <v>0.2273093364020356</v>
      </c>
      <c r="H58" s="13">
        <f t="shared" si="13"/>
        <v>0.22941748671582382</v>
      </c>
      <c r="I58" s="13">
        <f t="shared" si="13"/>
        <v>0.22939794159291166</v>
      </c>
      <c r="J58" s="13">
        <f t="shared" si="13"/>
        <v>0.22843801590477947</v>
      </c>
      <c r="K58" s="13">
        <f t="shared" si="13"/>
        <v>0.22261387562102197</v>
      </c>
      <c r="L58" s="13">
        <f t="shared" si="13"/>
        <v>0.21171740016289209</v>
      </c>
      <c r="M58" s="13">
        <f t="shared" si="13"/>
        <v>0.19768861637926238</v>
      </c>
      <c r="N58" s="13">
        <f t="shared" si="13"/>
        <v>0.18498933929473255</v>
      </c>
      <c r="O58" s="13">
        <f t="shared" si="13"/>
        <v>0.17278960395361254</v>
      </c>
      <c r="P58" s="13">
        <f t="shared" si="13"/>
        <v>0.16048486876436541</v>
      </c>
      <c r="Q58" s="13">
        <f t="shared" si="13"/>
        <v>0.15073451407055835</v>
      </c>
      <c r="R58" s="13">
        <f t="shared" si="13"/>
        <v>0.14108827886497899</v>
      </c>
      <c r="S58" s="13">
        <f t="shared" si="13"/>
        <v>0.13574067239938634</v>
      </c>
      <c r="T58" s="13">
        <f t="shared" si="13"/>
        <v>0.13430921230183518</v>
      </c>
      <c r="U58" s="13">
        <f t="shared" si="13"/>
        <v>0.1385379134030536</v>
      </c>
      <c r="V58" s="13">
        <f t="shared" si="13"/>
        <v>0.14442985337098496</v>
      </c>
      <c r="W58" s="13">
        <f t="shared" si="13"/>
        <v>0.14060009958023487</v>
      </c>
      <c r="X58" s="13">
        <f t="shared" si="13"/>
        <v>0.13295398496443755</v>
      </c>
      <c r="Y58" s="13">
        <f t="shared" si="13"/>
        <v>0.12227521415997207</v>
      </c>
      <c r="Z58" s="13">
        <f t="shared" si="13"/>
        <v>0.11544687263389693</v>
      </c>
      <c r="AA58" s="13">
        <f t="shared" si="13"/>
        <v>0.11232927198362481</v>
      </c>
      <c r="AB58" s="13">
        <f t="shared" si="13"/>
        <v>0.11141318670012476</v>
      </c>
      <c r="AC58" s="13">
        <f t="shared" si="13"/>
        <v>0.11261906249589157</v>
      </c>
      <c r="AD58" s="13">
        <f t="shared" si="13"/>
        <v>0.11476916791906998</v>
      </c>
      <c r="AE58" s="13">
        <f t="shared" si="13"/>
        <v>0.11352912554553096</v>
      </c>
      <c r="AF58" s="13">
        <f t="shared" si="13"/>
        <v>0.11613598772363287</v>
      </c>
      <c r="AG58" s="13">
        <f t="shared" si="13"/>
        <v>0.11994192382879819</v>
      </c>
      <c r="AH58" s="13">
        <f t="shared" si="13"/>
        <v>0.1298493118142241</v>
      </c>
      <c r="AI58" s="13">
        <f t="shared" si="13"/>
        <v>0.12737198346386977</v>
      </c>
      <c r="AJ58" s="13">
        <f t="shared" si="13"/>
        <v>0.11621378977228372</v>
      </c>
      <c r="AK58" s="13">
        <f t="shared" si="13"/>
        <v>0.11817361198108549</v>
      </c>
      <c r="AL58" s="13">
        <f t="shared" si="13"/>
        <v>0.11618377667923888</v>
      </c>
      <c r="AM58" s="13">
        <f t="shared" si="13"/>
        <v>0.11467155897422326</v>
      </c>
      <c r="AN58" s="13">
        <f t="shared" si="13"/>
        <v>0.11594917836047251</v>
      </c>
      <c r="AO58" s="13">
        <f t="shared" si="13"/>
        <v>0.11362313169999753</v>
      </c>
      <c r="AP58" s="13">
        <f t="shared" si="13"/>
        <v>0.11965821335607565</v>
      </c>
      <c r="AQ58" s="13">
        <f t="shared" si="13"/>
        <v>0.12194077690929991</v>
      </c>
      <c r="AR58" s="13">
        <f t="shared" si="13"/>
        <v>0.13046280770130572</v>
      </c>
      <c r="AS58" s="13">
        <f t="shared" si="13"/>
        <v>0.12655594140437362</v>
      </c>
      <c r="AT58" s="13">
        <f t="shared" si="13"/>
        <v>0.11640044214434299</v>
      </c>
      <c r="AU58" s="13">
        <f t="shared" si="13"/>
        <v>0.10294016559238826</v>
      </c>
      <c r="AV58" s="13">
        <f t="shared" si="13"/>
        <v>0.10297426168601623</v>
      </c>
      <c r="AW58" s="13">
        <f t="shared" si="13"/>
        <v>9.9283311818729514E-2</v>
      </c>
      <c r="AX58" s="13">
        <f t="shared" si="13"/>
        <v>0.10586115113456321</v>
      </c>
      <c r="AY58" s="13">
        <f t="shared" si="13"/>
        <v>8.2044830667274415E-2</v>
      </c>
      <c r="AZ58" s="13">
        <f t="shared" si="13"/>
        <v>9.2880687669535986E-2</v>
      </c>
      <c r="BA58" s="13">
        <f t="shared" si="13"/>
        <v>9.1048029757914609E-2</v>
      </c>
      <c r="BB58" s="13">
        <f t="shared" si="13"/>
        <v>8.0724569739861807E-2</v>
      </c>
      <c r="BC58" s="13">
        <f t="shared" si="13"/>
        <v>7.7777883046748125E-2</v>
      </c>
      <c r="BD58" s="13">
        <f t="shared" si="13"/>
        <v>6.6260485547108991E-2</v>
      </c>
      <c r="BE58" s="13">
        <f t="shared" si="13"/>
        <v>6.4684935822985595E-2</v>
      </c>
      <c r="BF58" s="47">
        <f t="shared" si="13"/>
        <v>6.3033747740829885E-2</v>
      </c>
      <c r="BG58" s="47">
        <f t="shared" si="13"/>
        <v>6.0006429299457258E-2</v>
      </c>
      <c r="BH58" s="47">
        <f t="shared" si="13"/>
        <v>5.843037304030655E-2</v>
      </c>
      <c r="BI58" s="47">
        <f t="shared" si="13"/>
        <v>5.7917360484132728E-2</v>
      </c>
      <c r="BJ58" s="47">
        <f t="shared" si="13"/>
        <v>5.7917360484132721E-2</v>
      </c>
      <c r="BK58" s="47">
        <f t="shared" si="13"/>
        <v>5.7225680228824155E-2</v>
      </c>
      <c r="BL58" s="47">
        <f t="shared" si="13"/>
        <v>5.7225680228824155E-2</v>
      </c>
    </row>
    <row r="59" spans="3:64" ht="12.75" customHeight="1" x14ac:dyDescent="0.3">
      <c r="C59" s="9" t="s">
        <v>84</v>
      </c>
      <c r="D59" s="13">
        <f t="shared" si="13"/>
        <v>0.38980580468280335</v>
      </c>
      <c r="E59" s="13">
        <f t="shared" si="13"/>
        <v>0.38438141926316355</v>
      </c>
      <c r="F59" s="13">
        <f t="shared" si="13"/>
        <v>0.38374876283042159</v>
      </c>
      <c r="G59" s="13">
        <f t="shared" si="13"/>
        <v>0.38328302637410755</v>
      </c>
      <c r="H59" s="13">
        <f t="shared" si="13"/>
        <v>0.38329185734316712</v>
      </c>
      <c r="I59" s="13">
        <f t="shared" si="13"/>
        <v>0.38073013644772391</v>
      </c>
      <c r="J59" s="13">
        <f t="shared" si="13"/>
        <v>0.37016506005519995</v>
      </c>
      <c r="K59" s="13">
        <f t="shared" si="13"/>
        <v>0.36415899117395728</v>
      </c>
      <c r="L59" s="13">
        <f t="shared" si="13"/>
        <v>0.37078097413116778</v>
      </c>
      <c r="M59" s="13">
        <f t="shared" si="13"/>
        <v>0.37485801146931924</v>
      </c>
      <c r="N59" s="13">
        <f t="shared" si="13"/>
        <v>0.37378951910005703</v>
      </c>
      <c r="O59" s="13">
        <f t="shared" si="13"/>
        <v>0.36840785753468414</v>
      </c>
      <c r="P59" s="13">
        <f t="shared" si="13"/>
        <v>0.36170693563100259</v>
      </c>
      <c r="Q59" s="13">
        <f t="shared" si="13"/>
        <v>0.35697245146667794</v>
      </c>
      <c r="R59" s="13">
        <f t="shared" si="13"/>
        <v>0.35131607679022747</v>
      </c>
      <c r="S59" s="13">
        <f t="shared" si="13"/>
        <v>0.34685719596291392</v>
      </c>
      <c r="T59" s="13">
        <f t="shared" si="13"/>
        <v>0.34098160159840935</v>
      </c>
      <c r="U59" s="13">
        <f t="shared" si="13"/>
        <v>0.33383077401496636</v>
      </c>
      <c r="V59" s="13">
        <f t="shared" si="13"/>
        <v>0.32463347870431963</v>
      </c>
      <c r="W59" s="13">
        <f t="shared" si="13"/>
        <v>0.32110615350690419</v>
      </c>
      <c r="X59" s="13">
        <f t="shared" si="13"/>
        <v>0.30933682185695632</v>
      </c>
      <c r="Y59" s="13">
        <f t="shared" si="13"/>
        <v>0.29612875826883839</v>
      </c>
      <c r="Z59" s="13">
        <f t="shared" si="13"/>
        <v>0.28743910903857589</v>
      </c>
      <c r="AA59" s="13">
        <f t="shared" si="13"/>
        <v>0.28424554582909839</v>
      </c>
      <c r="AB59" s="13">
        <f t="shared" si="13"/>
        <v>0.26644839257248054</v>
      </c>
      <c r="AC59" s="13">
        <f t="shared" si="13"/>
        <v>0.25750383592930415</v>
      </c>
      <c r="AD59" s="13">
        <f t="shared" si="13"/>
        <v>0.25061613676451128</v>
      </c>
      <c r="AE59" s="13">
        <f t="shared" si="13"/>
        <v>0.23518394883177399</v>
      </c>
      <c r="AF59" s="13">
        <f t="shared" si="13"/>
        <v>0.2173020525664878</v>
      </c>
      <c r="AG59" s="13">
        <f t="shared" si="13"/>
        <v>0.21149041133821844</v>
      </c>
      <c r="AH59" s="13">
        <f t="shared" si="13"/>
        <v>0.2029812292888559</v>
      </c>
      <c r="AI59" s="13">
        <f t="shared" si="13"/>
        <v>0.20857657567367058</v>
      </c>
      <c r="AJ59" s="13">
        <f t="shared" si="13"/>
        <v>0.21340619458319104</v>
      </c>
      <c r="AK59" s="13">
        <f t="shared" si="13"/>
        <v>0.21988634356854764</v>
      </c>
      <c r="AL59" s="13">
        <f t="shared" si="13"/>
        <v>0.22546109921390725</v>
      </c>
      <c r="AM59" s="13">
        <f t="shared" si="13"/>
        <v>0.22717667013552442</v>
      </c>
      <c r="AN59" s="13">
        <f t="shared" si="13"/>
        <v>0.22632710506476997</v>
      </c>
      <c r="AO59" s="13">
        <f t="shared" si="13"/>
        <v>0.22200569060972974</v>
      </c>
      <c r="AP59" s="13">
        <f t="shared" si="13"/>
        <v>0.20936866349027078</v>
      </c>
      <c r="AQ59" s="13">
        <f t="shared" si="13"/>
        <v>0.19912401298317628</v>
      </c>
      <c r="AR59" s="13">
        <f t="shared" si="13"/>
        <v>0.12751110925042364</v>
      </c>
      <c r="AS59" s="13">
        <f t="shared" si="13"/>
        <v>0.11352316724732225</v>
      </c>
      <c r="AT59" s="13">
        <f t="shared" si="13"/>
        <v>0.15239932487947391</v>
      </c>
      <c r="AU59" s="13">
        <f t="shared" si="13"/>
        <v>0.1939870458231073</v>
      </c>
      <c r="AV59" s="13">
        <f t="shared" si="13"/>
        <v>0.17264293561475244</v>
      </c>
      <c r="AW59" s="13">
        <f t="shared" si="13"/>
        <v>0.12356565490734703</v>
      </c>
      <c r="AX59" s="13">
        <f t="shared" si="13"/>
        <v>8.9228451010456636E-2</v>
      </c>
      <c r="AY59" s="13">
        <f t="shared" si="13"/>
        <v>0.12365143051312626</v>
      </c>
      <c r="AZ59" s="13">
        <f t="shared" si="13"/>
        <v>0.13284512895392692</v>
      </c>
      <c r="BA59" s="13">
        <f t="shared" si="13"/>
        <v>9.720948273594987E-2</v>
      </c>
      <c r="BB59" s="13">
        <f t="shared" si="13"/>
        <v>6.6281855623162203E-2</v>
      </c>
      <c r="BC59" s="13">
        <f t="shared" si="13"/>
        <v>0.10841642883056797</v>
      </c>
      <c r="BD59" s="13">
        <f>BD30/BD$24</f>
        <v>5.011899038070531E-2</v>
      </c>
      <c r="BE59" s="13">
        <f t="shared" si="13"/>
        <v>5.4462179385639048E-2</v>
      </c>
      <c r="BF59" s="47">
        <f t="shared" si="13"/>
        <v>6.3613745047876355E-2</v>
      </c>
      <c r="BG59" s="47">
        <f t="shared" si="13"/>
        <v>4.7690324081545998E-2</v>
      </c>
      <c r="BH59" s="47">
        <f t="shared" si="13"/>
        <v>5.5288888662320602E-2</v>
      </c>
      <c r="BI59" s="47">
        <f t="shared" si="13"/>
        <v>5.4803458009993575E-2</v>
      </c>
      <c r="BJ59" s="47">
        <f t="shared" si="13"/>
        <v>5.4803458009993575E-2</v>
      </c>
      <c r="BK59" s="47">
        <f t="shared" si="13"/>
        <v>5.4148965652066984E-2</v>
      </c>
      <c r="BL59" s="47">
        <f t="shared" si="13"/>
        <v>5.4148965652066984E-2</v>
      </c>
    </row>
    <row r="60" spans="3:64" ht="12.75" hidden="1" customHeight="1" x14ac:dyDescent="0.3">
      <c r="C60" s="9" t="s">
        <v>85</v>
      </c>
      <c r="D60" s="13">
        <f t="shared" si="13"/>
        <v>4.2020079767680412E-3</v>
      </c>
      <c r="E60" s="13">
        <f t="shared" si="13"/>
        <v>5.6018675164745532E-3</v>
      </c>
      <c r="F60" s="13">
        <f t="shared" si="13"/>
        <v>5.4734976961770994E-3</v>
      </c>
      <c r="G60" s="13">
        <f t="shared" si="13"/>
        <v>4.0004378774690678E-3</v>
      </c>
      <c r="H60" s="13">
        <f t="shared" si="13"/>
        <v>2.5998926666694756E-3</v>
      </c>
      <c r="I60" s="13">
        <f t="shared" si="13"/>
        <v>1.7929371440062901E-3</v>
      </c>
      <c r="J60" s="13">
        <f t="shared" si="13"/>
        <v>1.5682224858152836E-3</v>
      </c>
      <c r="K60" s="13">
        <f t="shared" si="13"/>
        <v>2.6908666899093871E-3</v>
      </c>
      <c r="L60" s="13">
        <f t="shared" si="13"/>
        <v>5.9555367959498338E-3</v>
      </c>
      <c r="M60" s="13">
        <f t="shared" si="13"/>
        <v>6.4361319821958519E-3</v>
      </c>
      <c r="N60" s="13">
        <f t="shared" si="13"/>
        <v>5.3702228931064395E-3</v>
      </c>
      <c r="O60" s="13">
        <f t="shared" si="13"/>
        <v>6.5834568799670668E-3</v>
      </c>
      <c r="P60" s="13">
        <f t="shared" si="13"/>
        <v>8.4817457187585897E-3</v>
      </c>
      <c r="Q60" s="13">
        <f t="shared" si="13"/>
        <v>7.8993590425999009E-3</v>
      </c>
      <c r="R60" s="13">
        <f t="shared" si="13"/>
        <v>5.4826222367397133E-3</v>
      </c>
      <c r="S60" s="13">
        <f t="shared" si="13"/>
        <v>3.8944743660722248E-3</v>
      </c>
      <c r="T60" s="13">
        <f t="shared" si="13"/>
        <v>2.9603977551599216E-3</v>
      </c>
      <c r="U60" s="13">
        <f t="shared" si="13"/>
        <v>8.8073740406529929E-3</v>
      </c>
      <c r="V60" s="13">
        <f t="shared" si="13"/>
        <v>1.8094045273237179E-2</v>
      </c>
      <c r="W60" s="13">
        <f t="shared" si="13"/>
        <v>1.8354421442926313E-2</v>
      </c>
      <c r="X60" s="13">
        <f t="shared" si="13"/>
        <v>1.7078909044473928E-2</v>
      </c>
      <c r="Y60" s="13">
        <f t="shared" si="13"/>
        <v>1.4292690921393443E-2</v>
      </c>
      <c r="Z60" s="13">
        <f t="shared" si="13"/>
        <v>1.1648627485702227E-2</v>
      </c>
      <c r="AA60" s="13">
        <f t="shared" si="13"/>
        <v>9.0540724548899294E-3</v>
      </c>
      <c r="AB60" s="13">
        <f t="shared" si="13"/>
        <v>6.1453067042528406E-3</v>
      </c>
      <c r="AC60" s="13">
        <f t="shared" si="13"/>
        <v>3.263546339266296E-3</v>
      </c>
      <c r="AD60" s="13">
        <f t="shared" si="13"/>
        <v>1.4594887892114303E-3</v>
      </c>
      <c r="AE60" s="13">
        <f t="shared" si="13"/>
        <v>6.0299544944411522E-4</v>
      </c>
      <c r="AF60" s="13">
        <f t="shared" si="13"/>
        <v>2.9106547994891895E-4</v>
      </c>
      <c r="AG60" s="13">
        <f t="shared" si="13"/>
        <v>1.683356742778145E-4</v>
      </c>
      <c r="AH60" s="13">
        <f t="shared" si="13"/>
        <v>9.6195682540822211E-5</v>
      </c>
      <c r="AI60" s="13">
        <f t="shared" si="13"/>
        <v>5.6130566874247961E-5</v>
      </c>
      <c r="AJ60" s="13">
        <f t="shared" si="13"/>
        <v>2.9228334979170465E-5</v>
      </c>
      <c r="AK60" s="13" t="e">
        <f t="shared" si="13"/>
        <v>#VALUE!</v>
      </c>
      <c r="AL60" s="13" t="e">
        <f t="shared" si="13"/>
        <v>#VALUE!</v>
      </c>
      <c r="AM60" s="13" t="e">
        <f t="shared" si="13"/>
        <v>#VALUE!</v>
      </c>
      <c r="AN60" s="13" t="e">
        <f t="shared" si="13"/>
        <v>#VALUE!</v>
      </c>
      <c r="AO60" s="13" t="e">
        <f t="shared" si="13"/>
        <v>#VALUE!</v>
      </c>
      <c r="AP60" s="13" t="e">
        <f t="shared" si="13"/>
        <v>#VALUE!</v>
      </c>
      <c r="AQ60" s="13" t="e">
        <f t="shared" si="13"/>
        <v>#VALUE!</v>
      </c>
      <c r="AR60" s="13" t="e">
        <f t="shared" si="13"/>
        <v>#VALUE!</v>
      </c>
      <c r="AS60" s="13" t="e">
        <f t="shared" si="13"/>
        <v>#VALUE!</v>
      </c>
      <c r="AT60" s="13" t="e">
        <f t="shared" si="13"/>
        <v>#VALUE!</v>
      </c>
      <c r="AU60" s="13">
        <f t="shared" si="13"/>
        <v>2.0118816524863832E-3</v>
      </c>
      <c r="AV60" s="13">
        <f t="shared" si="13"/>
        <v>2.167566926621795E-3</v>
      </c>
      <c r="AW60" s="13">
        <f t="shared" si="13"/>
        <v>2.1926711073506715E-3</v>
      </c>
      <c r="AX60" s="13">
        <f t="shared" si="13"/>
        <v>2.3989137151611533E-3</v>
      </c>
      <c r="AY60" s="13">
        <f t="shared" si="13"/>
        <v>2.6362575535193713E-3</v>
      </c>
      <c r="AZ60" s="13">
        <f t="shared" si="13"/>
        <v>2.6450851478502417E-3</v>
      </c>
      <c r="BA60" s="13">
        <f>BA30/BA$24</f>
        <v>9.720948273594987E-2</v>
      </c>
      <c r="BB60" s="13">
        <f t="shared" si="13"/>
        <v>4.1169770790261077E-3</v>
      </c>
      <c r="BC60" s="13">
        <f t="shared" si="13"/>
        <v>4.3208665684220078E-3</v>
      </c>
      <c r="BD60" s="13">
        <f t="shared" si="13"/>
        <v>4.2341280230179584E-3</v>
      </c>
      <c r="BE60" s="13">
        <f t="shared" si="13"/>
        <v>4.0323226553736907E-3</v>
      </c>
      <c r="BF60" s="47"/>
      <c r="BG60" s="47"/>
      <c r="BH60" s="47"/>
      <c r="BI60" s="47"/>
      <c r="BJ60" s="47"/>
      <c r="BK60" s="47"/>
      <c r="BL60" s="47"/>
    </row>
    <row r="61" spans="3:64" ht="12.75" hidden="1" customHeight="1" x14ac:dyDescent="0.3">
      <c r="C61" s="9" t="s">
        <v>86</v>
      </c>
      <c r="D61" s="13">
        <f t="shared" ref="D61:BE61" si="14">SUM(D55:D60)</f>
        <v>0.9999992042153949</v>
      </c>
      <c r="E61" s="13">
        <f t="shared" si="14"/>
        <v>0.99999959410286665</v>
      </c>
      <c r="F61" s="13">
        <f t="shared" si="14"/>
        <v>0.99999962931248587</v>
      </c>
      <c r="G61" s="13">
        <f t="shared" si="14"/>
        <v>0.99999939925347225</v>
      </c>
      <c r="H61" s="13">
        <f t="shared" si="14"/>
        <v>1</v>
      </c>
      <c r="I61" s="13">
        <f t="shared" si="14"/>
        <v>1.0000002114624378</v>
      </c>
      <c r="J61" s="13">
        <f t="shared" si="14"/>
        <v>0.99999956513426269</v>
      </c>
      <c r="K61" s="13">
        <f t="shared" si="14"/>
        <v>0.9999996904508327</v>
      </c>
      <c r="L61" s="13">
        <f t="shared" si="14"/>
        <v>0.9999999191241371</v>
      </c>
      <c r="M61" s="13">
        <f t="shared" si="14"/>
        <v>1.0000001514241479</v>
      </c>
      <c r="N61" s="13">
        <f t="shared" si="14"/>
        <v>0.99999999999999989</v>
      </c>
      <c r="O61" s="13">
        <f t="shared" si="14"/>
        <v>1</v>
      </c>
      <c r="P61" s="13">
        <f t="shared" si="14"/>
        <v>0.99999999999999989</v>
      </c>
      <c r="Q61" s="13">
        <f t="shared" si="14"/>
        <v>1.0000000000000002</v>
      </c>
      <c r="R61" s="13">
        <f t="shared" si="14"/>
        <v>1</v>
      </c>
      <c r="S61" s="13">
        <f t="shared" si="14"/>
        <v>1</v>
      </c>
      <c r="T61" s="13">
        <f t="shared" si="14"/>
        <v>0.99999999999999989</v>
      </c>
      <c r="U61" s="13">
        <f t="shared" si="14"/>
        <v>1</v>
      </c>
      <c r="V61" s="13">
        <f t="shared" si="14"/>
        <v>1</v>
      </c>
      <c r="W61" s="13">
        <f t="shared" si="14"/>
        <v>1</v>
      </c>
      <c r="X61" s="13">
        <f t="shared" si="14"/>
        <v>1</v>
      </c>
      <c r="Y61" s="13">
        <f t="shared" si="14"/>
        <v>1</v>
      </c>
      <c r="Z61" s="13">
        <f t="shared" si="14"/>
        <v>1</v>
      </c>
      <c r="AA61" s="13">
        <f t="shared" si="14"/>
        <v>1</v>
      </c>
      <c r="AB61" s="13">
        <f t="shared" si="14"/>
        <v>1.0000000098625834</v>
      </c>
      <c r="AC61" s="13">
        <f t="shared" si="14"/>
        <v>1.0000000106281246</v>
      </c>
      <c r="AD61" s="13">
        <f t="shared" si="14"/>
        <v>1</v>
      </c>
      <c r="AE61" s="13">
        <f t="shared" si="14"/>
        <v>1</v>
      </c>
      <c r="AF61" s="13">
        <f t="shared" si="14"/>
        <v>1</v>
      </c>
      <c r="AG61" s="13">
        <f t="shared" si="14"/>
        <v>1</v>
      </c>
      <c r="AH61" s="13">
        <f t="shared" si="14"/>
        <v>0.99999998521431255</v>
      </c>
      <c r="AI61" s="13">
        <f t="shared" si="14"/>
        <v>0.99999998517417676</v>
      </c>
      <c r="AJ61" s="13">
        <f t="shared" si="14"/>
        <v>0.9999999852679764</v>
      </c>
      <c r="AK61" s="13" t="e">
        <f t="shared" si="14"/>
        <v>#VALUE!</v>
      </c>
      <c r="AL61" s="13" t="e">
        <f t="shared" si="14"/>
        <v>#VALUE!</v>
      </c>
      <c r="AM61" s="13" t="e">
        <f t="shared" si="14"/>
        <v>#VALUE!</v>
      </c>
      <c r="AN61" s="13" t="e">
        <f t="shared" si="14"/>
        <v>#VALUE!</v>
      </c>
      <c r="AO61" s="13" t="e">
        <f t="shared" si="14"/>
        <v>#VALUE!</v>
      </c>
      <c r="AP61" s="13" t="e">
        <f t="shared" si="14"/>
        <v>#VALUE!</v>
      </c>
      <c r="AQ61" s="13" t="e">
        <f t="shared" si="14"/>
        <v>#VALUE!</v>
      </c>
      <c r="AR61" s="13" t="e">
        <f t="shared" si="14"/>
        <v>#VALUE!</v>
      </c>
      <c r="AS61" s="13" t="e">
        <f t="shared" si="14"/>
        <v>#VALUE!</v>
      </c>
      <c r="AT61" s="13" t="e">
        <f t="shared" si="14"/>
        <v>#VALUE!</v>
      </c>
      <c r="AU61" s="13">
        <f t="shared" si="14"/>
        <v>0.99059732042416149</v>
      </c>
      <c r="AV61" s="13">
        <f t="shared" si="14"/>
        <v>0.99172243807146032</v>
      </c>
      <c r="AW61" s="13">
        <f t="shared" si="14"/>
        <v>0.99323573936858334</v>
      </c>
      <c r="AX61" s="13">
        <f t="shared" si="14"/>
        <v>0.98717183550357357</v>
      </c>
      <c r="AY61" s="13">
        <f t="shared" si="14"/>
        <v>0.97851503696104847</v>
      </c>
      <c r="AZ61" s="13">
        <f t="shared" si="14"/>
        <v>0.98358885356779335</v>
      </c>
      <c r="BA61" s="13">
        <f t="shared" si="14"/>
        <v>1.0797960729553551</v>
      </c>
      <c r="BB61" s="13">
        <f t="shared" si="14"/>
        <v>0.97662943081412446</v>
      </c>
      <c r="BC61" s="13">
        <f t="shared" si="14"/>
        <v>0.97744992713951773</v>
      </c>
      <c r="BD61" s="13">
        <f t="shared" si="14"/>
        <v>0.97801484692998331</v>
      </c>
      <c r="BE61" s="13">
        <f t="shared" si="14"/>
        <v>0.9757959755245893</v>
      </c>
      <c r="BF61" s="47"/>
      <c r="BG61" s="47"/>
      <c r="BH61" s="47"/>
      <c r="BI61" s="47"/>
      <c r="BJ61" s="47"/>
      <c r="BK61" s="47"/>
      <c r="BL61" s="47"/>
    </row>
    <row r="62" spans="3:64" ht="12.75" customHeight="1" x14ac:dyDescent="0.3">
      <c r="C62" s="9" t="s">
        <v>87</v>
      </c>
      <c r="D62" s="14">
        <f>D40</f>
        <v>11309593</v>
      </c>
      <c r="E62" s="14">
        <f t="shared" ref="E62:BD62" si="15">E40</f>
        <v>12318392</v>
      </c>
      <c r="F62" s="14">
        <f t="shared" si="15"/>
        <v>13488450</v>
      </c>
      <c r="G62" s="14">
        <f t="shared" si="15"/>
        <v>14981360</v>
      </c>
      <c r="H62" s="14">
        <f t="shared" si="15"/>
        <v>16850311</v>
      </c>
      <c r="I62" s="14">
        <f t="shared" si="15"/>
        <v>18915889</v>
      </c>
      <c r="J62" s="14">
        <f t="shared" si="15"/>
        <v>20696043</v>
      </c>
      <c r="K62" s="14">
        <f t="shared" si="15"/>
        <v>22613532</v>
      </c>
      <c r="L62" s="14">
        <f t="shared" si="15"/>
        <v>24729257</v>
      </c>
      <c r="M62" s="14">
        <f t="shared" si="15"/>
        <v>26415866</v>
      </c>
      <c r="N62" s="14">
        <f t="shared" si="15"/>
        <v>27238348</v>
      </c>
      <c r="O62" s="14">
        <f t="shared" si="15"/>
        <v>28826497</v>
      </c>
      <c r="P62" s="14">
        <f t="shared" si="15"/>
        <v>31379625</v>
      </c>
      <c r="Q62" s="14">
        <f t="shared" si="15"/>
        <v>35188298</v>
      </c>
      <c r="R62" s="14">
        <f t="shared" si="15"/>
        <v>39563003</v>
      </c>
      <c r="S62" s="14">
        <f t="shared" si="15"/>
        <v>43750962</v>
      </c>
      <c r="T62" s="14">
        <f t="shared" si="15"/>
        <v>48484701</v>
      </c>
      <c r="U62" s="14">
        <f t="shared" si="15"/>
        <v>55834463</v>
      </c>
      <c r="V62" s="14">
        <f t="shared" si="15"/>
        <v>63424623</v>
      </c>
      <c r="W62" s="14">
        <f t="shared" si="15"/>
        <v>75778090</v>
      </c>
      <c r="X62" s="14">
        <f t="shared" si="15"/>
        <v>85272367</v>
      </c>
      <c r="Y62" s="14">
        <f t="shared" si="15"/>
        <v>93905270</v>
      </c>
      <c r="Z62" s="14">
        <f t="shared" si="15"/>
        <v>96769083</v>
      </c>
      <c r="AA62" s="14">
        <f t="shared" si="15"/>
        <v>98071338</v>
      </c>
      <c r="AB62" s="14">
        <f t="shared" si="15"/>
        <v>101393312</v>
      </c>
      <c r="AC62" s="14">
        <f t="shared" si="15"/>
        <v>94089977</v>
      </c>
      <c r="AD62" s="14">
        <f t="shared" si="15"/>
        <v>84087662</v>
      </c>
      <c r="AE62" s="14">
        <f t="shared" si="15"/>
        <v>75809859</v>
      </c>
      <c r="AF62" s="14">
        <f t="shared" si="15"/>
        <v>70829423</v>
      </c>
      <c r="AG62" s="14">
        <f t="shared" si="15"/>
        <v>68761420</v>
      </c>
      <c r="AH62" s="14">
        <f t="shared" si="15"/>
        <v>67632973</v>
      </c>
      <c r="AI62" s="14">
        <f t="shared" si="15"/>
        <v>67449880</v>
      </c>
      <c r="AJ62" s="14">
        <f t="shared" si="15"/>
        <v>67879337</v>
      </c>
      <c r="AK62" s="14">
        <f t="shared" si="15"/>
        <v>68432731</v>
      </c>
      <c r="AL62" s="14">
        <f t="shared" si="15"/>
        <v>69911852</v>
      </c>
      <c r="AM62" s="14">
        <f t="shared" si="15"/>
        <v>71722937</v>
      </c>
      <c r="AN62" s="14">
        <f t="shared" si="15"/>
        <v>74422235</v>
      </c>
      <c r="AO62" s="14">
        <f t="shared" si="15"/>
        <v>78513555</v>
      </c>
      <c r="AP62" s="14">
        <f t="shared" si="15"/>
        <v>83100263</v>
      </c>
      <c r="AQ62" s="14">
        <f t="shared" si="15"/>
        <v>87206087</v>
      </c>
      <c r="AR62" s="14">
        <f t="shared" si="15"/>
        <v>84723763</v>
      </c>
      <c r="AS62" s="14">
        <f t="shared" si="15"/>
        <v>88541011</v>
      </c>
      <c r="AT62" s="14">
        <f t="shared" si="15"/>
        <v>98118184</v>
      </c>
      <c r="AU62" s="14">
        <f t="shared" si="15"/>
        <v>97396385</v>
      </c>
      <c r="AV62" s="14">
        <f t="shared" si="15"/>
        <v>104161951</v>
      </c>
      <c r="AW62" s="14">
        <f t="shared" si="15"/>
        <v>113886209</v>
      </c>
      <c r="AX62" s="14">
        <f t="shared" si="15"/>
        <v>113365478</v>
      </c>
      <c r="AY62" s="14">
        <f t="shared" si="15"/>
        <v>131710955</v>
      </c>
      <c r="AZ62" s="14">
        <f t="shared" si="15"/>
        <v>147901855</v>
      </c>
      <c r="BA62" s="14">
        <f t="shared" si="15"/>
        <v>145979853</v>
      </c>
      <c r="BB62" s="14">
        <f t="shared" si="15"/>
        <v>154065225</v>
      </c>
      <c r="BC62" s="14">
        <f t="shared" si="15"/>
        <v>167190768</v>
      </c>
      <c r="BD62" s="14">
        <f t="shared" si="15"/>
        <v>173368636</v>
      </c>
      <c r="BE62" s="14">
        <f>BE40</f>
        <v>185160530</v>
      </c>
      <c r="BF62" s="48">
        <f t="shared" ref="BF62" si="16">BF40</f>
        <v>196780224</v>
      </c>
      <c r="BG62" s="48">
        <f>BG40</f>
        <v>208769246</v>
      </c>
      <c r="BH62" s="48">
        <f>BH40</f>
        <v>225980433</v>
      </c>
      <c r="BI62" s="48">
        <f>BI40</f>
        <v>238058397</v>
      </c>
      <c r="BJ62" s="48">
        <f t="shared" ref="BJ62:BL62" si="17">BJ40</f>
        <v>250866892</v>
      </c>
      <c r="BK62" s="48">
        <f t="shared" si="17"/>
        <v>266840441</v>
      </c>
      <c r="BL62" s="48">
        <f t="shared" si="17"/>
        <v>281559130</v>
      </c>
    </row>
    <row r="63" spans="3:64" ht="12.75" customHeight="1"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47"/>
      <c r="BG63" s="47"/>
      <c r="BH63" s="47"/>
      <c r="BI63" s="47"/>
      <c r="BJ63" s="47"/>
      <c r="BK63" s="47"/>
      <c r="BL63" s="47"/>
    </row>
    <row r="64" spans="3:64" ht="12.75" customHeight="1"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47"/>
      <c r="BG64" s="47"/>
      <c r="BH64" s="47"/>
      <c r="BI64" s="47"/>
      <c r="BJ64" s="47"/>
      <c r="BK64" s="47"/>
      <c r="BL64" s="47"/>
    </row>
    <row r="65" spans="2:64" ht="12.75" customHeight="1" x14ac:dyDescent="0.3">
      <c r="C65" s="15" t="s">
        <v>88</v>
      </c>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47"/>
      <c r="BG65" s="47"/>
      <c r="BH65" s="47"/>
      <c r="BI65" s="47"/>
      <c r="BJ65" s="47"/>
      <c r="BK65" s="47"/>
      <c r="BL65" s="47"/>
    </row>
    <row r="66" spans="2:64" ht="12.75" customHeight="1" x14ac:dyDescent="0.3">
      <c r="C66" s="9" t="s">
        <v>80</v>
      </c>
      <c r="D66" s="13">
        <f t="shared" ref="D66:BL69" si="18">D34/D$33</f>
        <v>0.13551105492932741</v>
      </c>
      <c r="E66" s="13">
        <f t="shared" si="18"/>
        <v>0.14157389817838115</v>
      </c>
      <c r="F66" s="13">
        <f t="shared" si="18"/>
        <v>0.14176996376781623</v>
      </c>
      <c r="G66" s="13">
        <f t="shared" si="18"/>
        <v>0.14725758255620772</v>
      </c>
      <c r="H66" s="13">
        <f t="shared" si="18"/>
        <v>0.15098501136413375</v>
      </c>
      <c r="I66" s="13">
        <f t="shared" si="18"/>
        <v>0.15479780669867357</v>
      </c>
      <c r="J66" s="13">
        <f t="shared" si="18"/>
        <v>0.16472901355272279</v>
      </c>
      <c r="K66" s="13">
        <f t="shared" si="18"/>
        <v>0.18137476274191036</v>
      </c>
      <c r="L66" s="13">
        <f t="shared" si="18"/>
        <v>0.20075582316259838</v>
      </c>
      <c r="M66" s="13">
        <f t="shared" si="18"/>
        <v>0.22658735633562876</v>
      </c>
      <c r="N66" s="13">
        <f t="shared" si="18"/>
        <v>0.24940982216758498</v>
      </c>
      <c r="O66" s="13">
        <f t="shared" si="18"/>
        <v>0.25295443632872971</v>
      </c>
      <c r="P66" s="13">
        <f t="shared" si="18"/>
        <v>0.24669699493960756</v>
      </c>
      <c r="Q66" s="13">
        <f t="shared" si="18"/>
        <v>0.24786124943374604</v>
      </c>
      <c r="R66" s="13">
        <f t="shared" si="18"/>
        <v>0.27103234537798743</v>
      </c>
      <c r="S66" s="13">
        <f t="shared" si="18"/>
        <v>0.26867660088249934</v>
      </c>
      <c r="T66" s="13">
        <f t="shared" si="18"/>
        <v>0.26538719329325816</v>
      </c>
      <c r="U66" s="13">
        <f t="shared" si="18"/>
        <v>0.25373425085060902</v>
      </c>
      <c r="V66" s="13">
        <f t="shared" si="18"/>
        <v>0.24334184554662713</v>
      </c>
      <c r="W66" s="13">
        <f t="shared" si="18"/>
        <v>0.24870236301993626</v>
      </c>
      <c r="X66" s="13">
        <f t="shared" si="18"/>
        <v>0.25287479130432516</v>
      </c>
      <c r="Y66" s="13">
        <f t="shared" si="18"/>
        <v>0.25076947124621018</v>
      </c>
      <c r="Z66" s="13">
        <f t="shared" si="18"/>
        <v>0.23292474556108062</v>
      </c>
      <c r="AA66" s="13">
        <f t="shared" si="18"/>
        <v>0.21741955860172801</v>
      </c>
      <c r="AB66" s="13">
        <f t="shared" si="18"/>
        <v>0.204399500100795</v>
      </c>
      <c r="AC66" s="13">
        <f t="shared" si="18"/>
        <v>0.17720867416928596</v>
      </c>
      <c r="AD66" s="13">
        <f t="shared" si="18"/>
        <v>0.15171354617850438</v>
      </c>
      <c r="AE66" s="13">
        <f t="shared" si="18"/>
        <v>0.14800997863664292</v>
      </c>
      <c r="AF66" s="13">
        <f t="shared" si="18"/>
        <v>0.13921956961319523</v>
      </c>
      <c r="AG66" s="13">
        <f t="shared" si="18"/>
        <v>0.15167843919465393</v>
      </c>
      <c r="AH66" s="13">
        <f t="shared" si="18"/>
        <v>0.1535136047746333</v>
      </c>
      <c r="AI66" s="13">
        <f t="shared" si="18"/>
        <v>0.15701389612945571</v>
      </c>
      <c r="AJ66" s="13">
        <f t="shared" si="18"/>
        <v>0.16075300132406448</v>
      </c>
      <c r="AK66" s="13">
        <f t="shared" si="18"/>
        <v>0.15831841567238067</v>
      </c>
      <c r="AL66" s="13">
        <f t="shared" si="18"/>
        <v>0.16030764098046685</v>
      </c>
      <c r="AM66" s="13">
        <f t="shared" si="18"/>
        <v>0.17319839114413327</v>
      </c>
      <c r="AN66" s="13">
        <f t="shared" si="18"/>
        <v>0.18715805112144795</v>
      </c>
      <c r="AO66" s="13">
        <f t="shared" si="18"/>
        <v>0.18935358196976287</v>
      </c>
      <c r="AP66" s="13">
        <f t="shared" si="18"/>
        <v>0.20094972097875463</v>
      </c>
      <c r="AQ66" s="13">
        <f t="shared" si="18"/>
        <v>0.19269130347367006</v>
      </c>
      <c r="AR66" s="13">
        <f t="shared" si="18"/>
        <v>0.21068318509972594</v>
      </c>
      <c r="AS66" s="13">
        <f t="shared" si="18"/>
        <v>0.24353584333144371</v>
      </c>
      <c r="AT66" s="13">
        <f t="shared" si="18"/>
        <v>0.23046686472802994</v>
      </c>
      <c r="AU66" s="13">
        <f t="shared" si="18"/>
        <v>0.24094807911463806</v>
      </c>
      <c r="AV66" s="13">
        <f t="shared" si="18"/>
        <v>0.23593808058709287</v>
      </c>
      <c r="AW66" s="13">
        <f t="shared" si="18"/>
        <v>0.25269073772903361</v>
      </c>
      <c r="AX66" s="13">
        <f t="shared" si="18"/>
        <v>0.26353801957114031</v>
      </c>
      <c r="AY66" s="13">
        <f t="shared" si="18"/>
        <v>0.28820750675152473</v>
      </c>
      <c r="AZ66" s="13">
        <f t="shared" si="18"/>
        <v>0.31833769790120753</v>
      </c>
      <c r="BA66" s="13">
        <f t="shared" si="18"/>
        <v>0.31860743188150209</v>
      </c>
      <c r="BB66" s="13">
        <f t="shared" si="18"/>
        <v>0.31418375779617058</v>
      </c>
      <c r="BC66" s="13">
        <f t="shared" si="18"/>
        <v>0.32279103857819247</v>
      </c>
      <c r="BD66" s="13">
        <f t="shared" si="18"/>
        <v>0.34376871564401285</v>
      </c>
      <c r="BE66" s="13">
        <f t="shared" si="18"/>
        <v>0.33813628277758562</v>
      </c>
      <c r="BF66" s="13">
        <f t="shared" si="18"/>
        <v>0.32264399280614559</v>
      </c>
      <c r="BG66" s="13">
        <f t="shared" si="18"/>
        <v>0.32630556327771676</v>
      </c>
      <c r="BH66" s="13">
        <f t="shared" si="18"/>
        <v>0.33320961308990771</v>
      </c>
      <c r="BI66" s="13">
        <f t="shared" si="18"/>
        <v>0.33021913227869792</v>
      </c>
      <c r="BJ66" s="13">
        <f t="shared" si="18"/>
        <v>0.47290146533118671</v>
      </c>
      <c r="BK66" s="13">
        <f t="shared" si="18"/>
        <v>0.50798978272209194</v>
      </c>
      <c r="BL66" s="13">
        <f t="shared" si="18"/>
        <v>0.50798978272209194</v>
      </c>
    </row>
    <row r="67" spans="2:64" ht="12.75" customHeight="1" x14ac:dyDescent="0.3">
      <c r="C67" s="9" t="s">
        <v>81</v>
      </c>
      <c r="D67" s="13">
        <f t="shared" si="18"/>
        <v>3.315064475601049E-2</v>
      </c>
      <c r="E67" s="13">
        <f t="shared" si="18"/>
        <v>3.6933479955796676E-2</v>
      </c>
      <c r="F67" s="13">
        <f t="shared" si="18"/>
        <v>3.7144230318998488E-2</v>
      </c>
      <c r="G67" s="13">
        <f t="shared" si="18"/>
        <v>3.5839916398151879E-2</v>
      </c>
      <c r="H67" s="13">
        <f t="shared" si="18"/>
        <v>3.701865756229368E-2</v>
      </c>
      <c r="I67" s="13">
        <f t="shared" si="18"/>
        <v>3.7347253433980689E-2</v>
      </c>
      <c r="J67" s="13">
        <f t="shared" si="18"/>
        <v>3.5027752931227264E-2</v>
      </c>
      <c r="K67" s="13">
        <f t="shared" si="18"/>
        <v>3.5844167192205539E-2</v>
      </c>
      <c r="L67" s="13">
        <f t="shared" si="18"/>
        <v>3.7674548986261172E-2</v>
      </c>
      <c r="M67" s="13">
        <f t="shared" si="18"/>
        <v>3.4536085050907377E-2</v>
      </c>
      <c r="N67" s="13">
        <f t="shared" si="18"/>
        <v>3.3644569101164631E-2</v>
      </c>
      <c r="O67" s="13">
        <f t="shared" si="18"/>
        <v>2.9072356016531152E-2</v>
      </c>
      <c r="P67" s="13">
        <f t="shared" si="18"/>
        <v>2.6581076046904382E-2</v>
      </c>
      <c r="Q67" s="13">
        <f t="shared" si="18"/>
        <v>2.5411748076034867E-2</v>
      </c>
      <c r="R67" s="13">
        <f t="shared" si="18"/>
        <v>2.7368204168399808E-2</v>
      </c>
      <c r="S67" s="13">
        <f t="shared" si="18"/>
        <v>4.1240766651346142E-2</v>
      </c>
      <c r="T67" s="13">
        <f t="shared" si="18"/>
        <v>3.8242194233071354E-2</v>
      </c>
      <c r="U67" s="13">
        <f t="shared" si="18"/>
        <v>5.5872550993074338E-2</v>
      </c>
      <c r="V67" s="13">
        <f t="shared" si="18"/>
        <v>8.9892625532093304E-2</v>
      </c>
      <c r="W67" s="13">
        <f t="shared" si="18"/>
        <v>0.12256108289609494</v>
      </c>
      <c r="X67" s="13">
        <f t="shared" si="18"/>
        <v>0.14032134510389704</v>
      </c>
      <c r="Y67" s="13">
        <f t="shared" si="18"/>
        <v>0.16371608396856765</v>
      </c>
      <c r="Z67" s="13">
        <f t="shared" si="18"/>
        <v>0.16066235036383789</v>
      </c>
      <c r="AA67" s="13">
        <f t="shared" si="18"/>
        <v>0.15751093340956204</v>
      </c>
      <c r="AB67" s="13">
        <f t="shared" si="18"/>
        <v>0.16966856666235378</v>
      </c>
      <c r="AC67" s="13">
        <f t="shared" si="18"/>
        <v>0.20347670189234016</v>
      </c>
      <c r="AD67" s="13">
        <f t="shared" si="18"/>
        <v>0.2316594421724161</v>
      </c>
      <c r="AE67" s="13">
        <f t="shared" si="18"/>
        <v>0.243180741548357</v>
      </c>
      <c r="AF67" s="13">
        <f t="shared" si="18"/>
        <v>0.22349258237106218</v>
      </c>
      <c r="AG67" s="13">
        <f t="shared" si="18"/>
        <v>0.18798837919013997</v>
      </c>
      <c r="AH67" s="13">
        <f t="shared" si="18"/>
        <v>0.15941080629007315</v>
      </c>
      <c r="AI67" s="13">
        <f t="shared" si="18"/>
        <v>0.13761838705095297</v>
      </c>
      <c r="AJ67" s="13">
        <f t="shared" si="18"/>
        <v>0.12108839435688661</v>
      </c>
      <c r="AK67" s="13">
        <f t="shared" si="18"/>
        <v>0.10223555970141494</v>
      </c>
      <c r="AL67" s="13">
        <f t="shared" si="18"/>
        <v>9.4157350885401711E-2</v>
      </c>
      <c r="AM67" s="13">
        <f t="shared" si="18"/>
        <v>7.7131871052357984E-2</v>
      </c>
      <c r="AN67" s="13">
        <f t="shared" si="18"/>
        <v>6.7213930971570648E-2</v>
      </c>
      <c r="AO67" s="13">
        <f t="shared" si="18"/>
        <v>5.8038859235616809E-2</v>
      </c>
      <c r="AP67" s="13">
        <f t="shared" si="18"/>
        <v>5.2069332440367218E-2</v>
      </c>
      <c r="AQ67" s="13">
        <f t="shared" si="18"/>
        <v>5.2969188480013127E-2</v>
      </c>
      <c r="AR67" s="13">
        <f t="shared" si="18"/>
        <v>5.3130757924330536E-2</v>
      </c>
      <c r="AS67" s="13">
        <f t="shared" si="18"/>
        <v>5.0545608570805645E-2</v>
      </c>
      <c r="AT67" s="13">
        <f t="shared" si="18"/>
        <v>4.4685220514589959E-2</v>
      </c>
      <c r="AU67" s="13">
        <f t="shared" si="18"/>
        <v>4.3560566122484164E-2</v>
      </c>
      <c r="AV67" s="13">
        <f t="shared" si="18"/>
        <v>3.4726504530358332E-2</v>
      </c>
      <c r="AW67" s="13">
        <f t="shared" si="18"/>
        <v>3.1600892494089407E-2</v>
      </c>
      <c r="AX67" s="13">
        <f t="shared" si="18"/>
        <v>2.6720241630734588E-2</v>
      </c>
      <c r="AY67" s="13">
        <f t="shared" si="18"/>
        <v>2.85915610439521E-2</v>
      </c>
      <c r="AZ67" s="13">
        <f t="shared" si="18"/>
        <v>2.6265075167950586E-2</v>
      </c>
      <c r="BA67" s="13">
        <f t="shared" si="18"/>
        <v>2.7333607236771272E-2</v>
      </c>
      <c r="BB67" s="13">
        <f t="shared" si="18"/>
        <v>2.9171104682085877E-2</v>
      </c>
      <c r="BC67" s="13">
        <f t="shared" si="18"/>
        <v>2.7854894547996088E-2</v>
      </c>
      <c r="BD67" s="13">
        <f t="shared" si="18"/>
        <v>2.7023421608944491E-2</v>
      </c>
      <c r="BE67" s="13">
        <f t="shared" si="18"/>
        <v>2.1791137227881292E-2</v>
      </c>
      <c r="BF67" s="13">
        <f t="shared" si="18"/>
        <v>2.3919842141075197E-2</v>
      </c>
      <c r="BG67" s="13">
        <f t="shared" si="18"/>
        <v>2.5333334639915127E-2</v>
      </c>
      <c r="BH67" s="13">
        <f t="shared" si="18"/>
        <v>2.5535115921594118E-2</v>
      </c>
      <c r="BI67" s="13">
        <f t="shared" si="18"/>
        <v>2.5539753384341637E-2</v>
      </c>
      <c r="BJ67" s="13">
        <f t="shared" si="18"/>
        <v>0.33021913227869792</v>
      </c>
      <c r="BK67" s="13">
        <f t="shared" si="18"/>
        <v>0.35472071362573326</v>
      </c>
      <c r="BL67" s="13">
        <f t="shared" si="18"/>
        <v>0.35472071362573326</v>
      </c>
    </row>
    <row r="68" spans="2:64" ht="12.75" customHeight="1" x14ac:dyDescent="0.3">
      <c r="C68" s="9" t="s">
        <v>82</v>
      </c>
      <c r="D68" s="13">
        <f t="shared" si="18"/>
        <v>0.42357346256620265</v>
      </c>
      <c r="E68" s="13">
        <f t="shared" si="18"/>
        <v>0.42500105330608667</v>
      </c>
      <c r="F68" s="13">
        <f t="shared" si="18"/>
        <v>0.42882496636742967</v>
      </c>
      <c r="G68" s="13">
        <f t="shared" si="18"/>
        <v>0.43117182646251451</v>
      </c>
      <c r="H68" s="13">
        <f t="shared" si="18"/>
        <v>0.43154120388608297</v>
      </c>
      <c r="I68" s="13">
        <f t="shared" si="18"/>
        <v>0.42939758673876499</v>
      </c>
      <c r="J68" s="13">
        <f t="shared" si="18"/>
        <v>0.43526341913435551</v>
      </c>
      <c r="K68" s="13">
        <f t="shared" si="18"/>
        <v>0.44719002920900497</v>
      </c>
      <c r="L68" s="13">
        <f t="shared" si="18"/>
        <v>0.47858148467720424</v>
      </c>
      <c r="M68" s="13">
        <f t="shared" si="18"/>
        <v>0.48795888619622335</v>
      </c>
      <c r="N68" s="13">
        <f t="shared" si="18"/>
        <v>0.49340823271445022</v>
      </c>
      <c r="O68" s="13">
        <f t="shared" si="18"/>
        <v>0.49215142851630622</v>
      </c>
      <c r="P68" s="13">
        <f t="shared" si="18"/>
        <v>0.50625911721312622</v>
      </c>
      <c r="Q68" s="13">
        <f t="shared" si="18"/>
        <v>0.51369265841668521</v>
      </c>
      <c r="R68" s="13">
        <f t="shared" si="18"/>
        <v>0.49088772772776879</v>
      </c>
      <c r="S68" s="13">
        <f t="shared" si="18"/>
        <v>0.47923097297076883</v>
      </c>
      <c r="T68" s="13">
        <f t="shared" si="18"/>
        <v>0.48194256421565879</v>
      </c>
      <c r="U68" s="13">
        <f t="shared" si="18"/>
        <v>0.46214284418054397</v>
      </c>
      <c r="V68" s="13">
        <f t="shared" si="18"/>
        <v>0.44204804493797406</v>
      </c>
      <c r="W68" s="13">
        <f t="shared" si="18"/>
        <v>0.40878911928703771</v>
      </c>
      <c r="X68" s="13">
        <f t="shared" si="18"/>
        <v>0.38862039994219255</v>
      </c>
      <c r="Y68" s="13">
        <f t="shared" si="18"/>
        <v>0.37256948396490097</v>
      </c>
      <c r="Z68" s="13">
        <f t="shared" si="18"/>
        <v>0.39362856670969681</v>
      </c>
      <c r="AA68" s="13">
        <f t="shared" si="18"/>
        <v>0.42079746213398633</v>
      </c>
      <c r="AB68" s="13">
        <f t="shared" si="18"/>
        <v>0.43032457220927522</v>
      </c>
      <c r="AC68" s="13">
        <f t="shared" si="18"/>
        <v>0.43217602753638817</v>
      </c>
      <c r="AD68" s="13">
        <f t="shared" si="18"/>
        <v>0.44150914782843204</v>
      </c>
      <c r="AE68" s="13">
        <f t="shared" si="18"/>
        <v>0.44002995460284622</v>
      </c>
      <c r="AF68" s="13">
        <f t="shared" si="18"/>
        <v>0.45432851058404522</v>
      </c>
      <c r="AG68" s="13">
        <f t="shared" si="18"/>
        <v>0.46962829744028894</v>
      </c>
      <c r="AH68" s="13">
        <f t="shared" si="18"/>
        <v>0.49253480740766681</v>
      </c>
      <c r="AI68" s="13">
        <f t="shared" si="18"/>
        <v>0.50997911410480834</v>
      </c>
      <c r="AJ68" s="13">
        <f t="shared" si="18"/>
        <v>0.51678145163474665</v>
      </c>
      <c r="AK68" s="13">
        <f t="shared" si="18"/>
        <v>0.53035011282604527</v>
      </c>
      <c r="AL68" s="13">
        <f t="shared" si="18"/>
        <v>0.53218238936747408</v>
      </c>
      <c r="AM68" s="13">
        <f t="shared" si="18"/>
        <v>0.5297078109400285</v>
      </c>
      <c r="AN68" s="13">
        <f t="shared" si="18"/>
        <v>0.51743428748127074</v>
      </c>
      <c r="AO68" s="13">
        <f t="shared" si="18"/>
        <v>0.52363440068019651</v>
      </c>
      <c r="AP68" s="13">
        <f t="shared" si="18"/>
        <v>0.51748377359138586</v>
      </c>
      <c r="AQ68" s="13">
        <f t="shared" si="18"/>
        <v>0.51375264897625805</v>
      </c>
      <c r="AR68" s="13">
        <f t="shared" si="18"/>
        <v>0.5662986013948933</v>
      </c>
      <c r="AS68" s="13">
        <f t="shared" si="18"/>
        <v>0.54826201558665932</v>
      </c>
      <c r="AT68" s="13">
        <f t="shared" si="18"/>
        <v>0.50334138713294418</v>
      </c>
      <c r="AU68" s="13">
        <f t="shared" si="18"/>
        <v>0.53141624229662865</v>
      </c>
      <c r="AV68" s="13">
        <f t="shared" si="18"/>
        <v>0.4982561225080856</v>
      </c>
      <c r="AW68" s="13">
        <f t="shared" si="18"/>
        <v>0.51110203542630239</v>
      </c>
      <c r="AX68" s="13">
        <f t="shared" si="18"/>
        <v>0.47275803929877097</v>
      </c>
      <c r="AY68" s="13">
        <f t="shared" si="18"/>
        <v>0.49531629451380338</v>
      </c>
      <c r="AZ68" s="13">
        <f t="shared" si="18"/>
        <v>0.49758849450774939</v>
      </c>
      <c r="BA68" s="13">
        <f t="shared" si="18"/>
        <v>0.46708419302714854</v>
      </c>
      <c r="BB68" s="13">
        <f t="shared" si="18"/>
        <v>0.44990068458485938</v>
      </c>
      <c r="BC68" s="13">
        <f t="shared" si="18"/>
        <v>0.46503050937582263</v>
      </c>
      <c r="BD68" s="13">
        <f t="shared" si="18"/>
        <v>0.48229433374137726</v>
      </c>
      <c r="BE68" s="13">
        <f t="shared" si="18"/>
        <v>0.48950881571590094</v>
      </c>
      <c r="BF68" s="13">
        <f t="shared" si="18"/>
        <v>0.47660302141615551</v>
      </c>
      <c r="BG68" s="13">
        <f t="shared" si="18"/>
        <v>0.49454955012643037</v>
      </c>
      <c r="BH68" s="13">
        <f t="shared" si="18"/>
        <v>0.49420761840465938</v>
      </c>
      <c r="BI68" s="13">
        <f t="shared" si="18"/>
        <v>0.47290146533118671</v>
      </c>
      <c r="BJ68" s="13">
        <f t="shared" si="18"/>
        <v>2.5539753384341637E-2</v>
      </c>
      <c r="BK68" s="13">
        <f t="shared" si="18"/>
        <v>2.7434750626965168E-2</v>
      </c>
      <c r="BL68" s="13">
        <f t="shared" si="18"/>
        <v>2.7434750626965168E-2</v>
      </c>
    </row>
    <row r="69" spans="2:64" ht="12.75" customHeight="1" x14ac:dyDescent="0.3">
      <c r="C69" s="9" t="s">
        <v>84</v>
      </c>
      <c r="D69" s="13">
        <f t="shared" si="18"/>
        <v>0.40776501734498327</v>
      </c>
      <c r="E69" s="13">
        <f t="shared" si="18"/>
        <v>0.39649131475103988</v>
      </c>
      <c r="F69" s="13">
        <f t="shared" si="18"/>
        <v>0.39226061187562322</v>
      </c>
      <c r="G69" s="13">
        <f t="shared" si="18"/>
        <v>0.38573094893941406</v>
      </c>
      <c r="H69" s="13">
        <f t="shared" si="18"/>
        <v>0.3804553885070357</v>
      </c>
      <c r="I69" s="13">
        <f t="shared" si="18"/>
        <v>0.37845741231805086</v>
      </c>
      <c r="J69" s="13">
        <f t="shared" si="18"/>
        <v>0.36497986835682222</v>
      </c>
      <c r="K69" s="13">
        <f t="shared" si="18"/>
        <v>0.33559119397600767</v>
      </c>
      <c r="L69" s="13">
        <f t="shared" si="18"/>
        <v>0.28298809106976125</v>
      </c>
      <c r="M69" s="13">
        <f t="shared" si="18"/>
        <v>0.25091777239244667</v>
      </c>
      <c r="N69" s="13">
        <f t="shared" si="18"/>
        <v>0.22353737601680015</v>
      </c>
      <c r="O69" s="13">
        <f t="shared" si="18"/>
        <v>0.22582177913843288</v>
      </c>
      <c r="P69" s="13">
        <f t="shared" si="18"/>
        <v>0.22046281180036184</v>
      </c>
      <c r="Q69" s="13">
        <f t="shared" si="18"/>
        <v>0.2130343440735338</v>
      </c>
      <c r="R69" s="13">
        <f t="shared" si="18"/>
        <v>0.21071169424367361</v>
      </c>
      <c r="S69" s="13">
        <f t="shared" si="18"/>
        <v>0.21085168465086099</v>
      </c>
      <c r="T69" s="13">
        <f t="shared" si="18"/>
        <v>0.21442804825801171</v>
      </c>
      <c r="U69" s="13">
        <f t="shared" si="18"/>
        <v>0.22825037299803527</v>
      </c>
      <c r="V69" s="13">
        <f t="shared" si="18"/>
        <v>0.22471748398330552</v>
      </c>
      <c r="W69" s="13">
        <f t="shared" si="18"/>
        <v>0.21994743479693113</v>
      </c>
      <c r="X69" s="13">
        <f t="shared" si="18"/>
        <v>0.21818347660973519</v>
      </c>
      <c r="Y69" s="13">
        <f t="shared" si="18"/>
        <v>0.21294494888461282</v>
      </c>
      <c r="Z69" s="13">
        <f t="shared" si="18"/>
        <v>0.21278433736538466</v>
      </c>
      <c r="AA69" s="13">
        <f t="shared" si="18"/>
        <v>0.20427203450485915</v>
      </c>
      <c r="AB69" s="13">
        <f t="shared" si="18"/>
        <v>0.19560736102757603</v>
      </c>
      <c r="AC69" s="13">
        <f t="shared" si="18"/>
        <v>0.18713859640198569</v>
      </c>
      <c r="AD69" s="13">
        <f t="shared" si="18"/>
        <v>0.1751178489441583</v>
      </c>
      <c r="AE69" s="13">
        <f t="shared" si="18"/>
        <v>0.16877932521215386</v>
      </c>
      <c r="AF69" s="13">
        <f t="shared" si="18"/>
        <v>0.1829593374316974</v>
      </c>
      <c r="AG69" s="13">
        <f t="shared" si="18"/>
        <v>0.19070488417491713</v>
      </c>
      <c r="AH69" s="13">
        <f t="shared" si="18"/>
        <v>0.19454076577533422</v>
      </c>
      <c r="AI69" s="13">
        <f t="shared" si="18"/>
        <v>0.195388587192353</v>
      </c>
      <c r="AJ69" s="13">
        <f t="shared" si="18"/>
        <v>0.20137715268430229</v>
      </c>
      <c r="AK69" s="13">
        <f t="shared" si="18"/>
        <v>0.2090959118001591</v>
      </c>
      <c r="AL69" s="13">
        <f t="shared" si="18"/>
        <v>0.21335261876665734</v>
      </c>
      <c r="AM69" s="13">
        <f t="shared" si="18"/>
        <v>0.21996192686348026</v>
      </c>
      <c r="AN69" s="13">
        <f t="shared" si="18"/>
        <v>0.22819371693962878</v>
      </c>
      <c r="AO69" s="13">
        <f t="shared" si="18"/>
        <v>0.22897315811442387</v>
      </c>
      <c r="AP69" s="13">
        <f t="shared" si="18"/>
        <v>0.22949717298949232</v>
      </c>
      <c r="AQ69" s="13">
        <f t="shared" si="18"/>
        <v>0.24058685907005881</v>
      </c>
      <c r="AR69" s="13">
        <f t="shared" si="18"/>
        <v>0.16988745558105023</v>
      </c>
      <c r="AS69" s="13">
        <f t="shared" si="18"/>
        <v>0.15765652033429922</v>
      </c>
      <c r="AT69" s="13">
        <f t="shared" si="18"/>
        <v>0.22150652762443593</v>
      </c>
      <c r="AU69" s="13">
        <f t="shared" si="18"/>
        <v>0.18407511246624908</v>
      </c>
      <c r="AV69" s="13">
        <f t="shared" si="18"/>
        <v>0.23107929237446317</v>
      </c>
      <c r="AW69" s="13">
        <f t="shared" si="18"/>
        <v>0.2046063343505746</v>
      </c>
      <c r="AX69" s="13">
        <f t="shared" si="18"/>
        <v>0.23698369949935416</v>
      </c>
      <c r="AY69" s="13">
        <f t="shared" si="18"/>
        <v>0.18788463769071978</v>
      </c>
      <c r="AZ69" s="13">
        <f t="shared" si="18"/>
        <v>0.15780873242309248</v>
      </c>
      <c r="BA69" s="13">
        <f t="shared" si="18"/>
        <v>0.18697476785457812</v>
      </c>
      <c r="BB69" s="13">
        <f t="shared" si="18"/>
        <v>0.20674445293688418</v>
      </c>
      <c r="BC69" s="13">
        <f t="shared" si="18"/>
        <v>0.18432356535459846</v>
      </c>
      <c r="BD69" s="13">
        <f t="shared" si="18"/>
        <v>0.14691352900566543</v>
      </c>
      <c r="BE69" s="13">
        <f t="shared" si="18"/>
        <v>0.15056376427863211</v>
      </c>
      <c r="BF69" s="13">
        <f t="shared" si="18"/>
        <v>0.17683315037420885</v>
      </c>
      <c r="BG69" s="13">
        <f t="shared" si="18"/>
        <v>0.15381155195593774</v>
      </c>
      <c r="BH69" s="13">
        <f t="shared" si="18"/>
        <v>0.14704765258383881</v>
      </c>
      <c r="BI69" s="13">
        <f t="shared" si="18"/>
        <v>0.17133965545781657</v>
      </c>
      <c r="BJ69" s="13">
        <f t="shared" si="18"/>
        <v>0.17133965545781657</v>
      </c>
      <c r="BK69" s="13">
        <f t="shared" si="18"/>
        <v>0.1840527059621998</v>
      </c>
      <c r="BL69" s="13">
        <f t="shared" si="18"/>
        <v>0.1840527059621998</v>
      </c>
    </row>
    <row r="70" spans="2:64" ht="12.75" customHeight="1" x14ac:dyDescent="0.3">
      <c r="C70" s="9" t="s">
        <v>89</v>
      </c>
      <c r="D70" s="7">
        <f t="shared" ref="D70:BL70" si="19">D41</f>
        <v>11136073</v>
      </c>
      <c r="E70" s="7">
        <f t="shared" si="19"/>
        <v>11819926</v>
      </c>
      <c r="F70" s="7">
        <f t="shared" si="19"/>
        <v>13176959</v>
      </c>
      <c r="G70" s="7">
        <f t="shared" si="19"/>
        <v>14579582</v>
      </c>
      <c r="H70" s="7">
        <f t="shared" si="19"/>
        <v>15306930</v>
      </c>
      <c r="I70" s="7">
        <f t="shared" si="19"/>
        <v>16894897</v>
      </c>
      <c r="J70" s="7">
        <f t="shared" si="19"/>
        <v>18527052</v>
      </c>
      <c r="K70" s="7">
        <f t="shared" si="19"/>
        <v>19592588</v>
      </c>
      <c r="L70" s="7">
        <f t="shared" si="19"/>
        <v>19192320</v>
      </c>
      <c r="M70" s="7">
        <f t="shared" si="19"/>
        <v>20004960</v>
      </c>
      <c r="N70" s="7">
        <f t="shared" si="19"/>
        <v>21262659</v>
      </c>
      <c r="O70" s="7">
        <f t="shared" si="19"/>
        <v>23998571</v>
      </c>
      <c r="P70" s="7">
        <f t="shared" si="19"/>
        <v>26720062</v>
      </c>
      <c r="Q70" s="7">
        <f t="shared" si="19"/>
        <v>31580354</v>
      </c>
      <c r="R70" s="7">
        <f t="shared" si="19"/>
        <v>35109684</v>
      </c>
      <c r="S70" s="7">
        <f t="shared" si="19"/>
        <v>39752777</v>
      </c>
      <c r="T70" s="7">
        <f t="shared" si="19"/>
        <v>45652689</v>
      </c>
      <c r="U70" s="7">
        <f t="shared" si="19"/>
        <v>52569982</v>
      </c>
      <c r="V70" s="7">
        <f t="shared" si="19"/>
        <v>60440998</v>
      </c>
      <c r="W70" s="7">
        <f t="shared" si="19"/>
        <v>71742137</v>
      </c>
      <c r="X70" s="7">
        <f t="shared" si="19"/>
        <v>77159601</v>
      </c>
      <c r="Y70" s="7">
        <f t="shared" si="19"/>
        <v>83782208</v>
      </c>
      <c r="Z70" s="7">
        <f t="shared" si="19"/>
        <v>87193913</v>
      </c>
      <c r="AA70" s="7">
        <f t="shared" si="19"/>
        <v>88106779</v>
      </c>
      <c r="AB70" s="7">
        <f t="shared" si="19"/>
        <v>87420023</v>
      </c>
      <c r="AC70" s="7">
        <f t="shared" si="19"/>
        <v>78064559</v>
      </c>
      <c r="AD70" s="7">
        <f t="shared" si="19"/>
        <v>67220161</v>
      </c>
      <c r="AE70" s="7">
        <f t="shared" si="19"/>
        <v>62697543</v>
      </c>
      <c r="AF70" s="7">
        <f t="shared" si="19"/>
        <v>62308927</v>
      </c>
      <c r="AG70" s="7">
        <f t="shared" si="19"/>
        <v>62268982</v>
      </c>
      <c r="AH70" s="7">
        <f t="shared" si="19"/>
        <v>63482823</v>
      </c>
      <c r="AI70" s="7">
        <f t="shared" si="19"/>
        <v>64422903</v>
      </c>
      <c r="AJ70" s="7">
        <f t="shared" si="19"/>
        <v>63686475</v>
      </c>
      <c r="AK70" s="7">
        <f t="shared" si="19"/>
        <v>65878849</v>
      </c>
      <c r="AL70" s="7">
        <f t="shared" si="19"/>
        <v>69017203</v>
      </c>
      <c r="AM70" s="7">
        <f t="shared" si="19"/>
        <v>71262319</v>
      </c>
      <c r="AN70" s="7">
        <f t="shared" si="19"/>
        <v>74150521</v>
      </c>
      <c r="AO70" s="7">
        <f t="shared" si="19"/>
        <v>78393822</v>
      </c>
      <c r="AP70" s="7">
        <f t="shared" si="19"/>
        <v>81526050</v>
      </c>
      <c r="AQ70" s="7">
        <f t="shared" si="19"/>
        <v>80490057</v>
      </c>
      <c r="AR70" s="7">
        <f t="shared" si="19"/>
        <v>79206060</v>
      </c>
      <c r="AS70" s="7">
        <f t="shared" si="19"/>
        <v>82123435</v>
      </c>
      <c r="AT70" s="7">
        <f t="shared" si="19"/>
        <v>88910829</v>
      </c>
      <c r="AU70" s="7">
        <f t="shared" si="19"/>
        <v>83699555</v>
      </c>
      <c r="AV70" s="7">
        <f t="shared" si="19"/>
        <v>93415679</v>
      </c>
      <c r="AW70" s="7">
        <f t="shared" si="19"/>
        <v>95187185</v>
      </c>
      <c r="AX70" s="7">
        <f t="shared" si="19"/>
        <v>102319434</v>
      </c>
      <c r="AY70" s="7">
        <f t="shared" si="19"/>
        <v>109025002</v>
      </c>
      <c r="AZ70" s="7">
        <f t="shared" si="19"/>
        <v>113161260</v>
      </c>
      <c r="BA70" s="7">
        <f t="shared" si="19"/>
        <v>122366725</v>
      </c>
      <c r="BB70" s="7">
        <f t="shared" si="19"/>
        <v>124865309</v>
      </c>
      <c r="BC70" s="7">
        <f t="shared" si="19"/>
        <v>127281365</v>
      </c>
      <c r="BD70" s="7">
        <f t="shared" si="19"/>
        <v>124152487</v>
      </c>
      <c r="BE70" s="7">
        <f t="shared" si="19"/>
        <v>130171958</v>
      </c>
      <c r="BF70" s="7">
        <f t="shared" si="19"/>
        <v>148421130</v>
      </c>
      <c r="BG70" s="7">
        <f t="shared" si="19"/>
        <v>147968795</v>
      </c>
      <c r="BH70" s="7">
        <f t="shared" si="19"/>
        <v>148183780</v>
      </c>
      <c r="BI70" s="7">
        <f t="shared" si="19"/>
        <v>154989672</v>
      </c>
      <c r="BJ70" s="7">
        <f t="shared" si="19"/>
        <v>159976095</v>
      </c>
      <c r="BK70" s="7">
        <f t="shared" si="19"/>
        <v>151754403</v>
      </c>
      <c r="BL70" s="7">
        <f t="shared" si="19"/>
        <v>152191680</v>
      </c>
    </row>
    <row r="71" spans="2:64" ht="12.75" customHeight="1" x14ac:dyDescent="0.3">
      <c r="C71" s="1"/>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2:64" ht="12.75" customHeight="1" x14ac:dyDescent="0.3">
      <c r="C72" s="1"/>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2:64" ht="12.75" customHeight="1" x14ac:dyDescent="0.3">
      <c r="C73" s="1"/>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2:64" ht="12.75" customHeight="1" x14ac:dyDescent="0.3">
      <c r="C74" s="1"/>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2:64" ht="12.75" customHeight="1" x14ac:dyDescent="0.3">
      <c r="C75" s="1"/>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2:64" ht="12.75" customHeight="1" x14ac:dyDescent="0.3">
      <c r="C76" s="1"/>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2:64" ht="12.75" customHeight="1" x14ac:dyDescent="0.3">
      <c r="B77" s="2" t="s">
        <v>106</v>
      </c>
      <c r="C77" s="1"/>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2:64" ht="12.75" customHeight="1" x14ac:dyDescent="0.3">
      <c r="C78" s="1"/>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2:64" ht="12.75" hidden="1" customHeight="1" x14ac:dyDescent="0.3">
      <c r="C79" s="1"/>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2:64" ht="12.75" hidden="1" customHeight="1" x14ac:dyDescent="0.3">
      <c r="C80" s="1"/>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3:64" ht="12.75" hidden="1" customHeight="1" x14ac:dyDescent="0.3">
      <c r="C81" s="1"/>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3:64" ht="12.75" hidden="1" customHeight="1" x14ac:dyDescent="0.3">
      <c r="C82" s="1"/>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3:64" ht="12.75" hidden="1" customHeight="1" x14ac:dyDescent="0.3">
      <c r="C83" s="1"/>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3:64" ht="12.75" hidden="1" customHeight="1" x14ac:dyDescent="0.3">
      <c r="C84" s="1"/>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3:64" ht="12.75" hidden="1" customHeight="1" x14ac:dyDescent="0.3">
      <c r="C85" s="1"/>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3:64" ht="12.75" hidden="1" customHeight="1" x14ac:dyDescent="0.3">
      <c r="C86" s="1"/>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3:64" ht="12.75" hidden="1" customHeight="1" x14ac:dyDescent="0.3">
      <c r="C87" s="1"/>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row>
    <row r="88" spans="3:64" ht="12.75" hidden="1" customHeight="1" x14ac:dyDescent="0.3">
      <c r="C88" s="1"/>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3:64" ht="12.75" hidden="1" customHeight="1" x14ac:dyDescent="0.3">
      <c r="C89" s="1"/>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row>
    <row r="90" spans="3:64" ht="12.75" hidden="1" customHeight="1" x14ac:dyDescent="0.3">
      <c r="C90" s="1"/>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row>
    <row r="91" spans="3:64" ht="12.75" hidden="1" customHeight="1" x14ac:dyDescent="0.3">
      <c r="C91" s="1"/>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row r="92" spans="3:64" ht="12.75" hidden="1" customHeight="1" x14ac:dyDescent="0.3">
      <c r="C92" s="1"/>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row>
    <row r="93" spans="3:64" ht="12.75" hidden="1" customHeight="1" x14ac:dyDescent="0.3">
      <c r="C93" s="1"/>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row>
    <row r="94" spans="3:64" ht="12.75" hidden="1" customHeight="1" x14ac:dyDescent="0.3">
      <c r="C94" s="1"/>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row>
    <row r="95" spans="3:64" ht="12.75" hidden="1" customHeight="1" x14ac:dyDescent="0.3">
      <c r="C95" s="1"/>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row>
    <row r="96" spans="3:64" ht="12.75" hidden="1" customHeight="1" x14ac:dyDescent="0.3">
      <c r="C96" s="1" t="s">
        <v>90</v>
      </c>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row>
    <row r="97" spans="3:64" ht="12.75" hidden="1" customHeight="1" x14ac:dyDescent="0.3">
      <c r="D97" s="35" t="str">
        <f t="shared" ref="D97:BE97" si="20">D7</f>
        <v>1960</v>
      </c>
      <c r="E97" s="35" t="str">
        <f t="shared" si="20"/>
        <v>1961</v>
      </c>
      <c r="F97" s="35" t="str">
        <f t="shared" si="20"/>
        <v>1962</v>
      </c>
      <c r="G97" s="35" t="str">
        <f t="shared" si="20"/>
        <v>1963</v>
      </c>
      <c r="H97" s="35" t="str">
        <f t="shared" si="20"/>
        <v>1964</v>
      </c>
      <c r="I97" s="35" t="str">
        <f t="shared" si="20"/>
        <v>1965</v>
      </c>
      <c r="J97" s="35" t="str">
        <f t="shared" si="20"/>
        <v>1966</v>
      </c>
      <c r="K97" s="35" t="str">
        <f t="shared" si="20"/>
        <v>1967</v>
      </c>
      <c r="L97" s="35" t="str">
        <f t="shared" si="20"/>
        <v>1968</v>
      </c>
      <c r="M97" s="35" t="str">
        <f t="shared" si="20"/>
        <v>1969</v>
      </c>
      <c r="N97" s="35" t="str">
        <f t="shared" si="20"/>
        <v>1970</v>
      </c>
      <c r="O97" s="35" t="str">
        <f t="shared" si="20"/>
        <v>1971</v>
      </c>
      <c r="P97" s="35" t="str">
        <f t="shared" si="20"/>
        <v>1972</v>
      </c>
      <c r="Q97" s="35" t="str">
        <f t="shared" si="20"/>
        <v>1973</v>
      </c>
      <c r="R97" s="35" t="str">
        <f t="shared" si="20"/>
        <v>1974</v>
      </c>
      <c r="S97" s="35" t="str">
        <f t="shared" si="20"/>
        <v>1975</v>
      </c>
      <c r="T97" s="35" t="str">
        <f t="shared" si="20"/>
        <v>1976</v>
      </c>
      <c r="U97" s="35" t="str">
        <f t="shared" si="20"/>
        <v>1977</v>
      </c>
      <c r="V97" s="35" t="str">
        <f t="shared" si="20"/>
        <v>1978</v>
      </c>
      <c r="W97" s="35" t="str">
        <f t="shared" si="20"/>
        <v>1979</v>
      </c>
      <c r="X97" s="35" t="str">
        <f t="shared" si="20"/>
        <v>1980</v>
      </c>
      <c r="Y97" s="35" t="str">
        <f t="shared" si="20"/>
        <v>1981</v>
      </c>
      <c r="Z97" s="35" t="str">
        <f t="shared" si="20"/>
        <v>1982</v>
      </c>
      <c r="AA97" s="35" t="str">
        <f t="shared" si="20"/>
        <v>1983</v>
      </c>
      <c r="AB97" s="35" t="str">
        <f t="shared" si="20"/>
        <v>1984</v>
      </c>
      <c r="AC97" s="35" t="str">
        <f t="shared" si="20"/>
        <v>1985</v>
      </c>
      <c r="AD97" s="35" t="str">
        <f t="shared" si="20"/>
        <v>1986</v>
      </c>
      <c r="AE97" s="35" t="str">
        <f t="shared" si="20"/>
        <v>1987</v>
      </c>
      <c r="AF97" s="35" t="str">
        <f t="shared" si="20"/>
        <v>1988</v>
      </c>
      <c r="AG97" s="35" t="str">
        <f t="shared" si="20"/>
        <v>1989</v>
      </c>
      <c r="AH97" s="35" t="str">
        <f t="shared" si="20"/>
        <v>1990</v>
      </c>
      <c r="AI97" s="35" t="str">
        <f t="shared" si="20"/>
        <v>1991</v>
      </c>
      <c r="AJ97" s="35" t="str">
        <f t="shared" si="20"/>
        <v>1992</v>
      </c>
      <c r="AK97" s="35" t="str">
        <f t="shared" si="20"/>
        <v>1993</v>
      </c>
      <c r="AL97" s="35" t="str">
        <f t="shared" si="20"/>
        <v>1994</v>
      </c>
      <c r="AM97" s="35" t="str">
        <f t="shared" si="20"/>
        <v>1995</v>
      </c>
      <c r="AN97" s="35" t="str">
        <f t="shared" si="20"/>
        <v>1996</v>
      </c>
      <c r="AO97" s="35" t="str">
        <f t="shared" si="20"/>
        <v>1997</v>
      </c>
      <c r="AP97" s="35" t="str">
        <f t="shared" si="20"/>
        <v>1998</v>
      </c>
      <c r="AQ97" s="35" t="str">
        <f t="shared" si="20"/>
        <v>1999</v>
      </c>
      <c r="AR97" s="35" t="str">
        <f t="shared" si="20"/>
        <v>2000</v>
      </c>
      <c r="AS97" s="35" t="str">
        <f t="shared" si="20"/>
        <v>2001</v>
      </c>
      <c r="AT97" s="35" t="str">
        <f t="shared" si="20"/>
        <v>2002</v>
      </c>
      <c r="AU97" s="35" t="str">
        <f t="shared" si="20"/>
        <v>2003</v>
      </c>
      <c r="AV97" s="35" t="str">
        <f t="shared" si="20"/>
        <v>2004</v>
      </c>
      <c r="AW97" s="35" t="str">
        <f t="shared" si="20"/>
        <v>2005</v>
      </c>
      <c r="AX97" s="35" t="str">
        <f t="shared" si="20"/>
        <v>2006</v>
      </c>
      <c r="AY97" s="35" t="str">
        <f t="shared" si="20"/>
        <v>2007</v>
      </c>
      <c r="AZ97" s="35" t="str">
        <f t="shared" si="20"/>
        <v>2008</v>
      </c>
      <c r="BA97" s="35" t="str">
        <f t="shared" si="20"/>
        <v>2009</v>
      </c>
      <c r="BB97" s="35" t="str">
        <f t="shared" si="20"/>
        <v>2010</v>
      </c>
      <c r="BC97" s="35">
        <f t="shared" si="20"/>
        <v>2011</v>
      </c>
      <c r="BD97" s="35">
        <f t="shared" si="20"/>
        <v>2012</v>
      </c>
      <c r="BE97" s="35">
        <f t="shared" si="20"/>
        <v>2013</v>
      </c>
      <c r="BF97" s="35"/>
      <c r="BG97" s="35"/>
      <c r="BH97" s="35"/>
      <c r="BI97" s="35"/>
      <c r="BJ97" s="35"/>
      <c r="BK97" s="35"/>
      <c r="BL97" s="35"/>
    </row>
    <row r="98" spans="3:64" ht="12.75" hidden="1" customHeight="1" x14ac:dyDescent="0.3">
      <c r="C98" s="2" t="s">
        <v>91</v>
      </c>
      <c r="D98" s="7">
        <f t="shared" ref="D98:BD98" si="21">D34</f>
        <v>1509061</v>
      </c>
      <c r="E98" s="7">
        <f t="shared" si="21"/>
        <v>1673393</v>
      </c>
      <c r="F98" s="7">
        <f t="shared" si="21"/>
        <v>1868097</v>
      </c>
      <c r="G98" s="7">
        <f t="shared" si="21"/>
        <v>2146954</v>
      </c>
      <c r="H98" s="7">
        <f t="shared" si="21"/>
        <v>2311117</v>
      </c>
      <c r="I98" s="7">
        <f t="shared" si="21"/>
        <v>2615293</v>
      </c>
      <c r="J98" s="7">
        <f t="shared" si="21"/>
        <v>3051943</v>
      </c>
      <c r="K98" s="7">
        <f t="shared" si="21"/>
        <v>3553601</v>
      </c>
      <c r="L98" s="7">
        <f t="shared" si="21"/>
        <v>3852970</v>
      </c>
      <c r="M98" s="7">
        <f t="shared" si="21"/>
        <v>4532871</v>
      </c>
      <c r="N98" s="7">
        <f t="shared" si="21"/>
        <v>5303116</v>
      </c>
      <c r="O98" s="7">
        <f t="shared" si="21"/>
        <v>6070545</v>
      </c>
      <c r="P98" s="7">
        <f t="shared" si="21"/>
        <v>6591759</v>
      </c>
      <c r="Q98" s="7">
        <f t="shared" si="21"/>
        <v>7827546</v>
      </c>
      <c r="R98" s="7">
        <f t="shared" si="21"/>
        <v>9515860</v>
      </c>
      <c r="S98" s="7">
        <f t="shared" si="21"/>
        <v>10680641</v>
      </c>
      <c r="T98" s="7">
        <f t="shared" si="21"/>
        <v>12115639</v>
      </c>
      <c r="U98" s="7">
        <f t="shared" si="21"/>
        <v>13338805</v>
      </c>
      <c r="V98" s="7">
        <f t="shared" si="21"/>
        <v>14707824</v>
      </c>
      <c r="W98" s="7">
        <f t="shared" si="21"/>
        <v>17842439</v>
      </c>
      <c r="X98" s="7">
        <f t="shared" si="21"/>
        <v>19511718</v>
      </c>
      <c r="Y98" s="7">
        <f t="shared" si="21"/>
        <v>21010020</v>
      </c>
      <c r="Z98" s="7">
        <f t="shared" si="21"/>
        <v>20309620</v>
      </c>
      <c r="AA98" s="7">
        <f t="shared" si="21"/>
        <v>19156137</v>
      </c>
      <c r="AB98" s="7">
        <f t="shared" si="21"/>
        <v>17868609</v>
      </c>
      <c r="AC98" s="7">
        <f t="shared" si="21"/>
        <v>13833717</v>
      </c>
      <c r="AD98" s="7">
        <f t="shared" si="21"/>
        <v>10198209</v>
      </c>
      <c r="AE98" s="7">
        <f t="shared" si="21"/>
        <v>9279862</v>
      </c>
      <c r="AF98" s="7">
        <f t="shared" si="21"/>
        <v>8674622</v>
      </c>
      <c r="AG98" s="7">
        <f t="shared" si="21"/>
        <v>9444862</v>
      </c>
      <c r="AH98" s="7">
        <f t="shared" si="21"/>
        <v>9745477</v>
      </c>
      <c r="AI98" s="7">
        <f t="shared" si="21"/>
        <v>10115291</v>
      </c>
      <c r="AJ98" s="7">
        <f t="shared" si="21"/>
        <v>10237792</v>
      </c>
      <c r="AK98" s="7">
        <f t="shared" si="21"/>
        <v>10429835</v>
      </c>
      <c r="AL98" s="7">
        <f t="shared" si="21"/>
        <v>11063985</v>
      </c>
      <c r="AM98" s="7">
        <f t="shared" si="21"/>
        <v>12342519</v>
      </c>
      <c r="AN98" s="7">
        <f t="shared" si="21"/>
        <v>13877867</v>
      </c>
      <c r="AO98" s="7">
        <f t="shared" si="21"/>
        <v>14844151</v>
      </c>
      <c r="AP98" s="7">
        <f t="shared" si="21"/>
        <v>16382637</v>
      </c>
      <c r="AQ98" s="7">
        <f t="shared" si="21"/>
        <v>15509734</v>
      </c>
      <c r="AR98" s="7">
        <f t="shared" si="21"/>
        <v>16687385</v>
      </c>
      <c r="AS98" s="7">
        <f t="shared" si="21"/>
        <v>20000000</v>
      </c>
      <c r="AT98" s="7">
        <f t="shared" si="21"/>
        <v>20491000</v>
      </c>
      <c r="AU98" s="7">
        <f t="shared" si="21"/>
        <v>20167247</v>
      </c>
      <c r="AV98" s="7">
        <f t="shared" si="21"/>
        <v>22040316</v>
      </c>
      <c r="AW98" s="7">
        <f t="shared" si="21"/>
        <v>24052920</v>
      </c>
      <c r="AX98" s="7">
        <f t="shared" si="21"/>
        <v>26965061</v>
      </c>
      <c r="AY98" s="7">
        <f t="shared" si="21"/>
        <v>31421824</v>
      </c>
      <c r="AZ98" s="7">
        <f t="shared" si="21"/>
        <v>36023495</v>
      </c>
      <c r="BA98" s="7">
        <f>BA33</f>
        <v>122366725</v>
      </c>
      <c r="BB98" s="7">
        <f t="shared" si="21"/>
        <v>39230652</v>
      </c>
      <c r="BC98" s="7">
        <f t="shared" si="21"/>
        <v>41085284</v>
      </c>
      <c r="BD98" s="7">
        <f t="shared" si="21"/>
        <v>42679741</v>
      </c>
      <c r="BE98" s="7"/>
      <c r="BF98" s="7"/>
      <c r="BG98" s="7"/>
      <c r="BH98" s="7"/>
      <c r="BI98" s="7"/>
      <c r="BJ98" s="7"/>
      <c r="BK98" s="7"/>
      <c r="BL98" s="7"/>
    </row>
    <row r="99" spans="3:64" ht="12.75" hidden="1" customHeight="1" x14ac:dyDescent="0.3">
      <c r="C99" s="1" t="s">
        <v>92</v>
      </c>
      <c r="D99" s="7">
        <f t="shared" ref="D99:BD99" si="22">D25</f>
        <v>2222301</v>
      </c>
      <c r="E99" s="7">
        <f t="shared" si="22"/>
        <v>2462512</v>
      </c>
      <c r="F99" s="7">
        <f t="shared" si="22"/>
        <v>2666963</v>
      </c>
      <c r="G99" s="7">
        <f t="shared" si="22"/>
        <v>2905293</v>
      </c>
      <c r="H99" s="7">
        <f t="shared" si="22"/>
        <v>3266651</v>
      </c>
      <c r="I99" s="7">
        <f t="shared" si="22"/>
        <v>3766421</v>
      </c>
      <c r="J99" s="7">
        <f t="shared" si="22"/>
        <v>4388901</v>
      </c>
      <c r="K99" s="7">
        <f t="shared" si="22"/>
        <v>4970937</v>
      </c>
      <c r="L99" s="7">
        <f t="shared" si="22"/>
        <v>5433762</v>
      </c>
      <c r="M99" s="7">
        <f t="shared" si="22"/>
        <v>5976804</v>
      </c>
      <c r="N99" s="7">
        <f t="shared" si="22"/>
        <v>6368922</v>
      </c>
      <c r="O99" s="7">
        <f t="shared" si="22"/>
        <v>7000181</v>
      </c>
      <c r="P99" s="7">
        <f t="shared" si="22"/>
        <v>8014159</v>
      </c>
      <c r="Q99" s="7">
        <f t="shared" si="22"/>
        <v>9616844</v>
      </c>
      <c r="R99" s="7">
        <f t="shared" si="22"/>
        <v>11839517</v>
      </c>
      <c r="S99" s="7">
        <f t="shared" si="22"/>
        <v>14043688</v>
      </c>
      <c r="T99" s="7">
        <f t="shared" si="22"/>
        <v>16223152</v>
      </c>
      <c r="U99" s="7">
        <f t="shared" si="22"/>
        <v>18771473</v>
      </c>
      <c r="V99" s="7">
        <f t="shared" si="22"/>
        <v>21566850</v>
      </c>
      <c r="W99" s="7">
        <f t="shared" si="22"/>
        <v>25969746</v>
      </c>
      <c r="X99" s="7">
        <f t="shared" si="22"/>
        <v>31575578</v>
      </c>
      <c r="Y99" s="7">
        <f t="shared" si="22"/>
        <v>38293671</v>
      </c>
      <c r="Z99" s="7">
        <f t="shared" si="22"/>
        <v>41493247</v>
      </c>
      <c r="AA99" s="7">
        <f t="shared" si="22"/>
        <v>42124283</v>
      </c>
      <c r="AB99" s="7">
        <f t="shared" si="22"/>
        <v>44266085</v>
      </c>
      <c r="AC99" s="7">
        <f t="shared" si="22"/>
        <v>39638435</v>
      </c>
      <c r="AD99" s="7">
        <f t="shared" si="22"/>
        <v>33101061</v>
      </c>
      <c r="AE99" s="7">
        <f t="shared" si="22"/>
        <v>28194451</v>
      </c>
      <c r="AF99" s="7">
        <f t="shared" si="22"/>
        <v>25885360</v>
      </c>
      <c r="AG99" s="7">
        <f t="shared" si="22"/>
        <v>24340814</v>
      </c>
      <c r="AH99" s="7">
        <f t="shared" si="22"/>
        <v>23461664</v>
      </c>
      <c r="AI99" s="7">
        <f t="shared" si="22"/>
        <v>22774771</v>
      </c>
      <c r="AJ99" s="7">
        <f t="shared" si="22"/>
        <v>22866792</v>
      </c>
      <c r="AK99" s="7">
        <f t="shared" si="22"/>
        <v>22409618</v>
      </c>
      <c r="AL99" s="7">
        <f t="shared" si="22"/>
        <v>22137036</v>
      </c>
      <c r="AM99" s="7">
        <f t="shared" si="22"/>
        <v>22480484</v>
      </c>
      <c r="AN99" s="7">
        <f t="shared" si="22"/>
        <v>23450202</v>
      </c>
      <c r="AO99" s="7">
        <f t="shared" si="22"/>
        <v>24924671</v>
      </c>
      <c r="AP99" s="7">
        <f t="shared" si="22"/>
        <v>26787599</v>
      </c>
      <c r="AQ99" s="7">
        <f t="shared" si="22"/>
        <v>28044751</v>
      </c>
      <c r="AR99" s="7">
        <f t="shared" si="22"/>
        <v>29692046</v>
      </c>
      <c r="AS99" s="7">
        <f t="shared" si="22"/>
        <v>32854687</v>
      </c>
      <c r="AT99" s="7">
        <f t="shared" si="22"/>
        <v>37815366</v>
      </c>
      <c r="AU99" s="7">
        <f t="shared" si="22"/>
        <v>33207011</v>
      </c>
      <c r="AV99" s="7">
        <f t="shared" si="22"/>
        <v>37077836</v>
      </c>
      <c r="AW99" s="7">
        <f t="shared" si="22"/>
        <v>47867156</v>
      </c>
      <c r="AX99" s="7">
        <f t="shared" si="22"/>
        <v>49693789</v>
      </c>
      <c r="AY99" s="7">
        <f t="shared" si="22"/>
        <v>57823752</v>
      </c>
      <c r="AZ99" s="7">
        <f t="shared" si="22"/>
        <v>62837632</v>
      </c>
      <c r="BA99" s="7">
        <f t="shared" si="22"/>
        <v>69074445</v>
      </c>
      <c r="BB99" s="7">
        <f t="shared" si="22"/>
        <v>72478528</v>
      </c>
      <c r="BC99" s="7">
        <f t="shared" si="22"/>
        <v>75287498</v>
      </c>
      <c r="BD99" s="7">
        <f t="shared" si="22"/>
        <v>80343753</v>
      </c>
      <c r="BE99" s="7"/>
      <c r="BF99" s="7"/>
      <c r="BG99" s="7"/>
      <c r="BH99" s="7"/>
      <c r="BI99" s="7"/>
      <c r="BJ99" s="7"/>
      <c r="BK99" s="7"/>
      <c r="BL99" s="7"/>
    </row>
    <row r="100" spans="3:64" ht="12.75" hidden="1" customHeight="1" x14ac:dyDescent="0.3">
      <c r="C100" s="1"/>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row>
    <row r="101" spans="3:64" ht="12.75" hidden="1" customHeight="1" x14ac:dyDescent="0.3">
      <c r="C101" s="1"/>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row>
    <row r="104" spans="3:64" x14ac:dyDescent="0.3">
      <c r="C104" s="6" t="s">
        <v>105</v>
      </c>
    </row>
    <row r="105" spans="3:64" x14ac:dyDescent="0.3">
      <c r="C105" s="1" t="s">
        <v>93</v>
      </c>
    </row>
    <row r="106" spans="3:64" x14ac:dyDescent="0.3">
      <c r="C106" s="1" t="s">
        <v>94</v>
      </c>
    </row>
    <row r="107" spans="3:64" x14ac:dyDescent="0.3">
      <c r="C107" s="1" t="s">
        <v>95</v>
      </c>
    </row>
    <row r="108" spans="3:64" x14ac:dyDescent="0.3">
      <c r="C108" s="1" t="s">
        <v>96</v>
      </c>
    </row>
    <row r="109" spans="3:64" x14ac:dyDescent="0.3">
      <c r="C109" s="1" t="s">
        <v>97</v>
      </c>
    </row>
    <row r="110" spans="3:64" x14ac:dyDescent="0.3">
      <c r="C110" s="1" t="s">
        <v>98</v>
      </c>
    </row>
    <row r="111" spans="3:64" x14ac:dyDescent="0.3">
      <c r="C111" s="1" t="s">
        <v>125</v>
      </c>
    </row>
    <row r="112" spans="3:64" x14ac:dyDescent="0.3">
      <c r="C112" s="1" t="s">
        <v>104</v>
      </c>
    </row>
    <row r="113" spans="3:94" x14ac:dyDescent="0.3">
      <c r="C113" s="1"/>
    </row>
    <row r="114" spans="3:94" x14ac:dyDescent="0.3">
      <c r="C114" s="1"/>
    </row>
    <row r="115" spans="3:94" x14ac:dyDescent="0.3">
      <c r="C115" s="1"/>
    </row>
    <row r="116" spans="3:94" ht="12.75" customHeight="1" x14ac:dyDescent="0.3">
      <c r="C116" s="1"/>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row>
    <row r="117" spans="3:94" ht="12.75" customHeight="1" x14ac:dyDescent="0.3">
      <c r="C117" s="1"/>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row>
    <row r="118" spans="3:94" ht="12.75" customHeight="1" x14ac:dyDescent="0.3"/>
    <row r="119" spans="3:94" ht="12.75" customHeight="1" x14ac:dyDescent="0.3"/>
    <row r="120" spans="3:94" ht="12.75" customHeight="1" x14ac:dyDescent="0.3"/>
    <row r="121" spans="3:94" ht="12.75" customHeight="1" x14ac:dyDescent="0.3"/>
    <row r="122" spans="3:94" ht="12.75" customHeight="1" x14ac:dyDescent="0.3"/>
    <row r="123" spans="3:94" ht="12.75" customHeight="1" x14ac:dyDescent="0.3"/>
    <row r="124" spans="3:94" ht="12.75" customHeight="1" x14ac:dyDescent="0.3"/>
    <row r="125" spans="3:94" ht="12.75" customHeight="1" x14ac:dyDescent="0.3"/>
    <row r="126" spans="3:94" ht="12.75" customHeight="1" x14ac:dyDescent="0.3"/>
    <row r="127" spans="3:94" ht="12.75" customHeight="1" x14ac:dyDescent="0.3"/>
    <row r="128" spans="3:94"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Ag Balance Sheet Graphical</vt:lpstr>
      <vt:lpstr>US AG B-S Background Data</vt:lpstr>
      <vt:lpstr>Sample Graphs</vt:lpstr>
      <vt:lpstr>Balance Sheet Table </vt:lpstr>
      <vt:lpstr>graphhelp - BJS</vt:lpstr>
      <vt:lpstr>Database</vt:lpstr>
      <vt:lpstr>Database_MI</vt:lpstr>
      <vt:lpstr>'US AG B-S Background Data'!Print_Area</vt:lpstr>
      <vt:lpstr>'US AG B-S Background Data'!Print_Area_MI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sherrick</dc:creator>
  <cp:lastModifiedBy>Sherrick, Bruce J</cp:lastModifiedBy>
  <cp:lastPrinted>2017-09-19T03:33:44Z</cp:lastPrinted>
  <dcterms:created xsi:type="dcterms:W3CDTF">2013-09-11T14:48:30Z</dcterms:created>
  <dcterms:modified xsi:type="dcterms:W3CDTF">2023-03-03T19:00:04Z</dcterms:modified>
</cp:coreProperties>
</file>